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2" windowWidth="9648" windowHeight="12132" activeTab="1"/>
  </bookViews>
  <sheets>
    <sheet name="大阪市3kW" sheetId="29" r:id="rId1"/>
    <sheet name="大阪市4kW" sheetId="34" r:id="rId2"/>
    <sheet name="堺市3kW" sheetId="33" r:id="rId3"/>
    <sheet name="堺市4kW" sheetId="32" r:id="rId4"/>
    <sheet name="環境" sheetId="30" r:id="rId5"/>
  </sheets>
  <definedNames>
    <definedName name="_xlnm.Print_Area" localSheetId="2">堺市3kW!$A$1:$N$90</definedName>
    <definedName name="_xlnm.Print_Area" localSheetId="0">大阪市3kW!$A$1:$N$90</definedName>
    <definedName name="_xlnm.Print_Area" localSheetId="1">大阪市4kW!$A$1:$N$89</definedName>
  </definedNames>
  <calcPr calcId="125725"/>
</workbook>
</file>

<file path=xl/calcChain.xml><?xml version="1.0" encoding="utf-8"?>
<calcChain xmlns="http://schemas.openxmlformats.org/spreadsheetml/2006/main">
  <c r="AC19" i="30"/>
  <c r="AC12"/>
  <c r="U19"/>
  <c r="U26" s="1"/>
  <c r="U12"/>
  <c r="AC26"/>
  <c r="L19"/>
  <c r="L26" s="1"/>
  <c r="L12"/>
  <c r="D12"/>
  <c r="M11" i="32"/>
  <c r="M12" s="1"/>
  <c r="M50" s="1"/>
  <c r="L11"/>
  <c r="L12" s="1"/>
  <c r="L50" s="1"/>
  <c r="K11"/>
  <c r="K12" s="1"/>
  <c r="K50" s="1"/>
  <c r="J11"/>
  <c r="J12" s="1"/>
  <c r="J50" s="1"/>
  <c r="I11"/>
  <c r="I12" s="1"/>
  <c r="I50" s="1"/>
  <c r="H11"/>
  <c r="H12" s="1"/>
  <c r="H50" s="1"/>
  <c r="G11"/>
  <c r="G12" s="1"/>
  <c r="G50" s="1"/>
  <c r="F11"/>
  <c r="F12" s="1"/>
  <c r="F50" s="1"/>
  <c r="E11"/>
  <c r="E12" s="1"/>
  <c r="E50" s="1"/>
  <c r="D11"/>
  <c r="D12" s="1"/>
  <c r="D50" s="1"/>
  <c r="C11"/>
  <c r="C12" s="1"/>
  <c r="C50" s="1"/>
  <c r="B11"/>
  <c r="B12" s="1"/>
  <c r="N2"/>
  <c r="M11" i="33"/>
  <c r="M12" s="1"/>
  <c r="M50" s="1"/>
  <c r="L11"/>
  <c r="L12" s="1"/>
  <c r="L50" s="1"/>
  <c r="K11"/>
  <c r="K12" s="1"/>
  <c r="K50" s="1"/>
  <c r="J11"/>
  <c r="J12" s="1"/>
  <c r="J50" s="1"/>
  <c r="I11"/>
  <c r="I12" s="1"/>
  <c r="I50" s="1"/>
  <c r="H11"/>
  <c r="H12" s="1"/>
  <c r="H50" s="1"/>
  <c r="G11"/>
  <c r="G12" s="1"/>
  <c r="G50" s="1"/>
  <c r="F11"/>
  <c r="F12" s="1"/>
  <c r="F50" s="1"/>
  <c r="E11"/>
  <c r="E12" s="1"/>
  <c r="E50" s="1"/>
  <c r="D11"/>
  <c r="D12" s="1"/>
  <c r="D50" s="1"/>
  <c r="C11"/>
  <c r="C12" s="1"/>
  <c r="C50" s="1"/>
  <c r="B11"/>
  <c r="B12" s="1"/>
  <c r="N2"/>
  <c r="C11" i="34"/>
  <c r="D11"/>
  <c r="E11"/>
  <c r="F11"/>
  <c r="G11"/>
  <c r="H11"/>
  <c r="I11"/>
  <c r="J11"/>
  <c r="K11"/>
  <c r="L11"/>
  <c r="M11"/>
  <c r="B11"/>
  <c r="M12"/>
  <c r="M50" s="1"/>
  <c r="L12"/>
  <c r="L50" s="1"/>
  <c r="K12"/>
  <c r="K50" s="1"/>
  <c r="J12"/>
  <c r="J50" s="1"/>
  <c r="I12"/>
  <c r="I50" s="1"/>
  <c r="H12"/>
  <c r="H50" s="1"/>
  <c r="G12"/>
  <c r="G50" s="1"/>
  <c r="F12"/>
  <c r="F50" s="1"/>
  <c r="E12"/>
  <c r="E50" s="1"/>
  <c r="D12"/>
  <c r="D50" s="1"/>
  <c r="C12"/>
  <c r="C50" s="1"/>
  <c r="B12"/>
  <c r="N2"/>
  <c r="C50" i="29"/>
  <c r="D50"/>
  <c r="E50"/>
  <c r="F50"/>
  <c r="G50"/>
  <c r="H50"/>
  <c r="I50"/>
  <c r="J50"/>
  <c r="K50"/>
  <c r="L50"/>
  <c r="M50"/>
  <c r="N50"/>
  <c r="B50"/>
  <c r="C11"/>
  <c r="D11"/>
  <c r="E11"/>
  <c r="F11"/>
  <c r="G11"/>
  <c r="H11"/>
  <c r="I11"/>
  <c r="J11"/>
  <c r="K11"/>
  <c r="L11"/>
  <c r="M11"/>
  <c r="B11"/>
  <c r="B50" i="32" l="1"/>
  <c r="N12"/>
  <c r="N50" s="1"/>
  <c r="B50" i="33"/>
  <c r="N12"/>
  <c r="N50" s="1"/>
  <c r="B50" i="34"/>
  <c r="N12"/>
  <c r="N50" s="1"/>
  <c r="M12" i="29"/>
  <c r="L12"/>
  <c r="K12"/>
  <c r="J12"/>
  <c r="I12"/>
  <c r="H12"/>
  <c r="G12"/>
  <c r="F12"/>
  <c r="E12"/>
  <c r="D12"/>
  <c r="C12"/>
  <c r="B12"/>
  <c r="N12" s="1"/>
  <c r="N2"/>
  <c r="D19" i="30" l="1"/>
  <c r="D26" s="1"/>
</calcChain>
</file>

<file path=xl/sharedStrings.xml><?xml version="1.0" encoding="utf-8"?>
<sst xmlns="http://schemas.openxmlformats.org/spreadsheetml/2006/main" count="186" uniqueCount="43">
  <si>
    <t>日射量</t>
    <rPh sb="0" eb="2">
      <t>ニッシャ</t>
    </rPh>
    <rPh sb="2" eb="3">
      <t>リョウ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</si>
  <si>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</si>
  <si>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</si>
  <si>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</si>
  <si>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</si>
  <si>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</si>
  <si>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</si>
  <si>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</si>
  <si>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</si>
  <si>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</si>
  <si>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</si>
  <si>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</si>
  <si>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</si>
  <si>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</t>
    <rPh sb="0" eb="2">
      <t>ネンカン</t>
    </rPh>
    <phoneticPr fontId="1"/>
  </si>
  <si>
    <t>1日の発電量</t>
    <rPh sb="1" eb="2">
      <t>ニチ</t>
    </rPh>
    <rPh sb="3" eb="5">
      <t>ハツデン</t>
    </rPh>
    <rPh sb="5" eb="6">
      <t>リョウ</t>
    </rPh>
    <phoneticPr fontId="1"/>
  </si>
  <si>
    <t>月間発電量</t>
    <rPh sb="0" eb="2">
      <t>ゲッカン</t>
    </rPh>
    <rPh sb="2" eb="4">
      <t>ハツデン</t>
    </rPh>
    <rPh sb="4" eb="5">
      <t>リョウ</t>
    </rPh>
    <phoneticPr fontId="1"/>
  </si>
  <si>
    <t>地球環境に優しい太陽光発電</t>
    <rPh sb="0" eb="2">
      <t>チキュウ</t>
    </rPh>
    <rPh sb="2" eb="4">
      <t>カンキョウ</t>
    </rPh>
    <rPh sb="5" eb="6">
      <t>ヤサ</t>
    </rPh>
    <rPh sb="8" eb="11">
      <t>タイヨウコウ</t>
    </rPh>
    <rPh sb="11" eb="13">
      <t>ハツデン</t>
    </rPh>
    <phoneticPr fontId="1"/>
  </si>
  <si>
    <t>環境への貢献度</t>
    <rPh sb="0" eb="2">
      <t>カンキョウ</t>
    </rPh>
    <rPh sb="4" eb="6">
      <t>コウケン</t>
    </rPh>
    <rPh sb="6" eb="7">
      <t>ド</t>
    </rPh>
    <phoneticPr fontId="1"/>
  </si>
  <si>
    <t>石油削減量</t>
  </si>
  <si>
    <t>リットル/年</t>
    <rPh sb="5" eb="6">
      <t>ネン</t>
    </rPh>
    <phoneticPr fontId="1"/>
  </si>
  <si>
    <t>0.227（リットル/kWh） × 発電電力量（kWh/年）＝年間石油削減量（リットル/年）</t>
  </si>
  <si>
    <r>
      <t>g-CO</t>
    </r>
    <r>
      <rPr>
        <b/>
        <sz val="11"/>
        <color theme="1"/>
        <rFont val="ＭＳ Ｐ明朝"/>
        <family val="1"/>
        <charset val="128"/>
      </rPr>
      <t>2</t>
    </r>
    <r>
      <rPr>
        <b/>
        <sz val="20"/>
        <color theme="1"/>
        <rFont val="ＭＳ Ｐ明朝"/>
        <family val="1"/>
        <charset val="128"/>
      </rPr>
      <t>/年</t>
    </r>
    <rPh sb="6" eb="7">
      <t>ネン</t>
    </rPh>
    <phoneticPr fontId="1"/>
  </si>
  <si>
    <r>
      <t>（360g-CO</t>
    </r>
    <r>
      <rPr>
        <b/>
        <vertAlign val="subscript"/>
        <sz val="9"/>
        <color theme="1"/>
        <rFont val="ＭＳ Ｐ明朝"/>
        <family val="1"/>
        <charset val="128"/>
      </rPr>
      <t>2</t>
    </r>
    <r>
      <rPr>
        <b/>
        <sz val="9"/>
        <color theme="1"/>
        <rFont val="ＭＳ Ｐ明朝"/>
        <family val="1"/>
        <charset val="128"/>
      </rPr>
      <t>/kWh－45.5g-CO</t>
    </r>
    <r>
      <rPr>
        <b/>
        <vertAlign val="subscript"/>
        <sz val="9"/>
        <color theme="1"/>
        <rFont val="ＭＳ Ｐ明朝"/>
        <family val="1"/>
        <charset val="128"/>
      </rPr>
      <t>2</t>
    </r>
    <r>
      <rPr>
        <b/>
        <sz val="9"/>
        <color theme="1"/>
        <rFont val="ＭＳ Ｐ明朝"/>
        <family val="1"/>
        <charset val="128"/>
      </rPr>
      <t>/kWh） × 発電電力量（kWh/年）＝年間CO</t>
    </r>
    <r>
      <rPr>
        <b/>
        <vertAlign val="subscript"/>
        <sz val="9"/>
        <color theme="1"/>
        <rFont val="ＭＳ Ｐ明朝"/>
        <family val="1"/>
        <charset val="128"/>
      </rPr>
      <t>2</t>
    </r>
    <r>
      <rPr>
        <b/>
        <sz val="9"/>
        <color theme="1"/>
        <rFont val="ＭＳ Ｐ明朝"/>
        <family val="1"/>
        <charset val="128"/>
      </rPr>
      <t>削減量（g-CO</t>
    </r>
    <r>
      <rPr>
        <b/>
        <vertAlign val="subscript"/>
        <sz val="9"/>
        <color theme="1"/>
        <rFont val="ＭＳ Ｐ明朝"/>
        <family val="1"/>
        <charset val="128"/>
      </rPr>
      <t>2</t>
    </r>
    <r>
      <rPr>
        <b/>
        <sz val="9"/>
        <color theme="1"/>
        <rFont val="ＭＳ Ｐ明朝"/>
        <family val="1"/>
        <charset val="128"/>
      </rPr>
      <t xml:space="preserve">/年） </t>
    </r>
  </si>
  <si>
    <t>㎡</t>
    <phoneticPr fontId="1"/>
  </si>
  <si>
    <t>年間CO2削減量（kg-C/年） ÷ 0.0974（kg-C/（m2・年））＝年間CO2削減能力の森林面積換算（m2）</t>
  </si>
  <si>
    <t>kWシステム</t>
    <phoneticPr fontId="1"/>
  </si>
  <si>
    <r>
      <t>CO</t>
    </r>
    <r>
      <rPr>
        <b/>
        <sz val="10"/>
        <color theme="1"/>
        <rFont val="ＭＳ Ｐ明朝"/>
        <family val="1"/>
        <charset val="128"/>
      </rPr>
      <t>2</t>
    </r>
    <r>
      <rPr>
        <b/>
        <sz val="18"/>
        <color theme="1"/>
        <rFont val="ＭＳ Ｐ明朝"/>
        <family val="1"/>
        <charset val="128"/>
      </rPr>
      <t xml:space="preserve"> 削減量</t>
    </r>
    <phoneticPr fontId="1"/>
  </si>
  <si>
    <r>
      <t>CO</t>
    </r>
    <r>
      <rPr>
        <b/>
        <sz val="10"/>
        <color theme="1"/>
        <rFont val="ＭＳ Ｐ明朝"/>
        <family val="1"/>
        <charset val="128"/>
      </rPr>
      <t>2</t>
    </r>
    <r>
      <rPr>
        <b/>
        <sz val="18"/>
        <color theme="1"/>
        <rFont val="ＭＳ Ｐ明朝"/>
        <family val="1"/>
        <charset val="128"/>
      </rPr>
      <t>削減能力の森林面積換算</t>
    </r>
    <phoneticPr fontId="1"/>
  </si>
  <si>
    <t>太陽力㈱殿</t>
    <rPh sb="0" eb="2">
      <t>タイヨウ</t>
    </rPh>
    <rPh sb="2" eb="3">
      <t>リキ</t>
    </rPh>
    <rPh sb="4" eb="5">
      <t>ドノ</t>
    </rPh>
    <phoneticPr fontId="1"/>
  </si>
  <si>
    <t>大阪市　3kWｼｽﾃﾑ月別シュミレーション（日本気象協会資料より）</t>
    <rPh sb="0" eb="2">
      <t>オオサカ</t>
    </rPh>
    <rPh sb="2" eb="3">
      <t>シ</t>
    </rPh>
    <rPh sb="11" eb="13">
      <t>ツキベツ</t>
    </rPh>
    <rPh sb="22" eb="24">
      <t>ニホン</t>
    </rPh>
    <rPh sb="24" eb="26">
      <t>キショウ</t>
    </rPh>
    <rPh sb="26" eb="28">
      <t>キョウカイ</t>
    </rPh>
    <rPh sb="28" eb="30">
      <t>シリョウ</t>
    </rPh>
    <phoneticPr fontId="1"/>
  </si>
  <si>
    <t>設置場所　大阪市、　設置方位角　真南、最適傾斜角度28.6°</t>
    <rPh sb="0" eb="2">
      <t>セッチ</t>
    </rPh>
    <rPh sb="2" eb="4">
      <t>バショ</t>
    </rPh>
    <rPh sb="5" eb="8">
      <t>オオサカシ</t>
    </rPh>
    <rPh sb="10" eb="12">
      <t>セッチ</t>
    </rPh>
    <rPh sb="12" eb="14">
      <t>ホウイ</t>
    </rPh>
    <rPh sb="14" eb="15">
      <t>カク</t>
    </rPh>
    <rPh sb="16" eb="18">
      <t>マミナミ</t>
    </rPh>
    <rPh sb="19" eb="21">
      <t>サイテキ</t>
    </rPh>
    <rPh sb="21" eb="23">
      <t>ケイシャ</t>
    </rPh>
    <rPh sb="23" eb="25">
      <t>カクド</t>
    </rPh>
    <phoneticPr fontId="1"/>
  </si>
  <si>
    <t>大阪市　3kWｼｽﾃﾑ月別シュミレーション（日本気象協会資料より）</t>
    <rPh sb="0" eb="3">
      <t>オオサカシ</t>
    </rPh>
    <rPh sb="11" eb="13">
      <t>ツキベツ</t>
    </rPh>
    <rPh sb="22" eb="24">
      <t>ニホン</t>
    </rPh>
    <rPh sb="24" eb="26">
      <t>キショウ</t>
    </rPh>
    <rPh sb="26" eb="28">
      <t>キョウカイ</t>
    </rPh>
    <rPh sb="28" eb="30">
      <t>シリョウ</t>
    </rPh>
    <phoneticPr fontId="1"/>
  </si>
  <si>
    <t>　設置方位角　真南、最適傾斜角度28.6°</t>
    <rPh sb="1" eb="3">
      <t>セッチ</t>
    </rPh>
    <rPh sb="3" eb="5">
      <t>ホウイ</t>
    </rPh>
    <rPh sb="5" eb="6">
      <t>カク</t>
    </rPh>
    <rPh sb="7" eb="9">
      <t>マミナミ</t>
    </rPh>
    <rPh sb="10" eb="12">
      <t>サイテキ</t>
    </rPh>
    <rPh sb="12" eb="14">
      <t>ケイシャ</t>
    </rPh>
    <rPh sb="14" eb="16">
      <t>カクド</t>
    </rPh>
    <phoneticPr fontId="1"/>
  </si>
  <si>
    <t>大阪市　4kWｼｽﾃﾑ月別シュミレーション（日本気象協会資料より）</t>
    <rPh sb="0" eb="2">
      <t>オオサカ</t>
    </rPh>
    <rPh sb="2" eb="3">
      <t>シ</t>
    </rPh>
    <rPh sb="11" eb="13">
      <t>ツキベツ</t>
    </rPh>
    <rPh sb="22" eb="24">
      <t>ニホン</t>
    </rPh>
    <rPh sb="24" eb="26">
      <t>キショウ</t>
    </rPh>
    <rPh sb="26" eb="28">
      <t>キョウカイ</t>
    </rPh>
    <rPh sb="28" eb="30">
      <t>シリョウ</t>
    </rPh>
    <phoneticPr fontId="1"/>
  </si>
  <si>
    <t>大阪市　4kWｼｽﾃﾑ月別シュミレーション（日本気象協会資料より）</t>
    <rPh sb="0" eb="3">
      <t>オオサカシ</t>
    </rPh>
    <rPh sb="11" eb="13">
      <t>ツキベツ</t>
    </rPh>
    <rPh sb="22" eb="24">
      <t>ニホン</t>
    </rPh>
    <rPh sb="24" eb="26">
      <t>キショウ</t>
    </rPh>
    <rPh sb="26" eb="28">
      <t>キョウカイ</t>
    </rPh>
    <rPh sb="28" eb="30">
      <t>シリョウ</t>
    </rPh>
    <phoneticPr fontId="1"/>
  </si>
  <si>
    <t>堺市　3kWｼｽﾃﾑ月別シュミレーション（日本気象協会資料より）</t>
    <rPh sb="0" eb="1">
      <t>サカイ</t>
    </rPh>
    <rPh sb="1" eb="2">
      <t>シ</t>
    </rPh>
    <rPh sb="10" eb="12">
      <t>ツキベツ</t>
    </rPh>
    <rPh sb="21" eb="23">
      <t>ニホン</t>
    </rPh>
    <rPh sb="23" eb="25">
      <t>キショウ</t>
    </rPh>
    <rPh sb="25" eb="27">
      <t>キョウカイ</t>
    </rPh>
    <rPh sb="27" eb="29">
      <t>シリョウ</t>
    </rPh>
    <phoneticPr fontId="1"/>
  </si>
  <si>
    <t>設置場所　堺市、　設置方位角　真南、最適傾斜角度28.2°</t>
    <rPh sb="0" eb="2">
      <t>セッチ</t>
    </rPh>
    <rPh sb="2" eb="4">
      <t>バショ</t>
    </rPh>
    <rPh sb="5" eb="7">
      <t>サカイシ</t>
    </rPh>
    <rPh sb="9" eb="11">
      <t>セッチ</t>
    </rPh>
    <rPh sb="11" eb="13">
      <t>ホウイ</t>
    </rPh>
    <rPh sb="13" eb="14">
      <t>カク</t>
    </rPh>
    <rPh sb="15" eb="17">
      <t>マミナミ</t>
    </rPh>
    <rPh sb="18" eb="20">
      <t>サイテキ</t>
    </rPh>
    <rPh sb="20" eb="22">
      <t>ケイシャ</t>
    </rPh>
    <rPh sb="22" eb="24">
      <t>カクド</t>
    </rPh>
    <phoneticPr fontId="1"/>
  </si>
  <si>
    <t>堺市　3kWｼｽﾃﾑ月別シュミレーション（日本気象協会資料より）</t>
    <rPh sb="0" eb="2">
      <t>サカイシ</t>
    </rPh>
    <rPh sb="10" eb="12">
      <t>ツキベツ</t>
    </rPh>
    <rPh sb="21" eb="23">
      <t>ニホン</t>
    </rPh>
    <rPh sb="23" eb="25">
      <t>キショウ</t>
    </rPh>
    <rPh sb="25" eb="27">
      <t>キョウカイ</t>
    </rPh>
    <rPh sb="27" eb="29">
      <t>シリョウ</t>
    </rPh>
    <phoneticPr fontId="1"/>
  </si>
  <si>
    <t>　設置方位角　真南、最適傾斜角度28.2°</t>
    <rPh sb="1" eb="3">
      <t>セッチ</t>
    </rPh>
    <rPh sb="3" eb="5">
      <t>ホウイ</t>
    </rPh>
    <rPh sb="5" eb="6">
      <t>カク</t>
    </rPh>
    <rPh sb="7" eb="9">
      <t>マミナミ</t>
    </rPh>
    <rPh sb="10" eb="12">
      <t>サイテキ</t>
    </rPh>
    <rPh sb="12" eb="14">
      <t>ケイシャ</t>
    </rPh>
    <rPh sb="14" eb="16">
      <t>カクド</t>
    </rPh>
    <phoneticPr fontId="1"/>
  </si>
  <si>
    <t>堺市　4kWｼｽﾃﾑ月別シュミレーション（日本気象協会資料より）</t>
    <rPh sb="0" eb="1">
      <t>サカイ</t>
    </rPh>
    <rPh sb="1" eb="2">
      <t>シ</t>
    </rPh>
    <rPh sb="10" eb="12">
      <t>ツキベツ</t>
    </rPh>
    <rPh sb="21" eb="23">
      <t>ニホン</t>
    </rPh>
    <rPh sb="23" eb="25">
      <t>キショウ</t>
    </rPh>
    <rPh sb="25" eb="27">
      <t>キョウカイ</t>
    </rPh>
    <rPh sb="27" eb="29">
      <t>シリョウ</t>
    </rPh>
    <phoneticPr fontId="1"/>
  </si>
  <si>
    <t>堺市　4kWｼｽﾃﾑ月別シュミレーション（日本気象協会資料より）</t>
    <rPh sb="0" eb="2">
      <t>サカイシ</t>
    </rPh>
    <rPh sb="10" eb="12">
      <t>ツキベツ</t>
    </rPh>
    <rPh sb="21" eb="23">
      <t>ニホン</t>
    </rPh>
    <rPh sb="23" eb="25">
      <t>キショウ</t>
    </rPh>
    <rPh sb="25" eb="27">
      <t>キョウカイ</t>
    </rPh>
    <rPh sb="27" eb="29">
      <t>シリョウ</t>
    </rPh>
    <phoneticPr fontId="1"/>
  </si>
  <si>
    <t>大阪市</t>
    <rPh sb="0" eb="2">
      <t>オオサカ</t>
    </rPh>
    <rPh sb="2" eb="3">
      <t>シ</t>
    </rPh>
    <phoneticPr fontId="1"/>
  </si>
  <si>
    <t>堺市</t>
    <rPh sb="0" eb="2">
      <t>サカイシ</t>
    </rPh>
    <phoneticPr fontId="1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</si>
</sst>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vertAlign val="subscript"/>
      <sz val="9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6"/>
      <color theme="1"/>
      <name val="HGP行書体"/>
      <family val="4"/>
      <charset val="128"/>
    </font>
    <font>
      <b/>
      <sz val="10"/>
      <color theme="1"/>
      <name val="ＭＳ Ｐ明朝"/>
      <family val="1"/>
      <charset val="128"/>
    </font>
    <font>
      <sz val="11"/>
      <color rgb="FF0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0" fontId="2" fillId="0" borderId="1" xfId="0" applyFont="1" applyBorder="1" applyAlignment="1">
      <alignment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177" fontId="2" fillId="0" borderId="1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2" borderId="0" xfId="0" applyFont="1" applyFill="1" applyAlignment="1">
      <alignment vertical="center" wrapText="1"/>
    </xf>
    <xf numFmtId="38" fontId="8" fillId="3" borderId="0" xfId="1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38" fontId="8" fillId="3" borderId="0" xfId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vertical="center" wrapText="1"/>
    </xf>
    <xf numFmtId="177" fontId="8" fillId="3" borderId="0" xfId="0" applyNumberFormat="1" applyFont="1" applyFill="1">
      <alignment vertical="center"/>
    </xf>
    <xf numFmtId="0" fontId="8" fillId="3" borderId="0" xfId="0" applyFont="1" applyFill="1">
      <alignment vertical="center"/>
    </xf>
    <xf numFmtId="0" fontId="12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2" fillId="2" borderId="0" xfId="0" applyFont="1" applyFill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33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0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multiLvlStrRef>
              <c:f>大阪市3kW!$B$48:$M$49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大阪市　3kWｼｽﾃﾑ月別シュミレーション（日本気象協会資料より）</c:v>
                  </c:pt>
                  <c:pt idx="6">
                    <c:v>　設置方位角　真南、最適傾斜角度28.6°</c:v>
                  </c:pt>
                </c:lvl>
              </c:multiLvlStrCache>
            </c:multiLvlStrRef>
          </c:cat>
          <c:val>
            <c:numRef>
              <c:f>大阪市3kW!$B$50:$M$50</c:f>
              <c:numCache>
                <c:formatCode>0.0_ </c:formatCode>
                <c:ptCount val="12"/>
                <c:pt idx="0">
                  <c:v>207.74339999999998</c:v>
                </c:pt>
                <c:pt idx="1">
                  <c:v>204.80879999999996</c:v>
                </c:pt>
                <c:pt idx="2">
                  <c:v>269.52330000000001</c:v>
                </c:pt>
                <c:pt idx="3">
                  <c:v>289.08000000000004</c:v>
                </c:pt>
                <c:pt idx="4">
                  <c:v>328.58759999999995</c:v>
                </c:pt>
                <c:pt idx="5">
                  <c:v>281.85299999999995</c:v>
                </c:pt>
                <c:pt idx="6">
                  <c:v>319.08299999999997</c:v>
                </c:pt>
                <c:pt idx="7">
                  <c:v>321.79859999999996</c:v>
                </c:pt>
                <c:pt idx="8">
                  <c:v>258.85799999999995</c:v>
                </c:pt>
                <c:pt idx="9">
                  <c:v>250.51409999999998</c:v>
                </c:pt>
                <c:pt idx="10">
                  <c:v>210.89699999999999</c:v>
                </c:pt>
                <c:pt idx="11">
                  <c:v>198.91770000000002</c:v>
                </c:pt>
              </c:numCache>
            </c:numRef>
          </c:val>
        </c:ser>
        <c:shape val="cylinder"/>
        <c:axId val="69183744"/>
        <c:axId val="69185536"/>
        <c:axId val="0"/>
      </c:bar3DChart>
      <c:catAx>
        <c:axId val="69183744"/>
        <c:scaling>
          <c:orientation val="minMax"/>
        </c:scaling>
        <c:axPos val="b"/>
        <c:tickLblPos val="nextTo"/>
        <c:crossAx val="69185536"/>
        <c:crosses val="autoZero"/>
        <c:auto val="1"/>
        <c:lblAlgn val="ctr"/>
        <c:lblOffset val="100"/>
      </c:catAx>
      <c:valAx>
        <c:axId val="69185536"/>
        <c:scaling>
          <c:orientation val="minMax"/>
        </c:scaling>
        <c:axPos val="l"/>
        <c:majorGridlines/>
        <c:numFmt formatCode="0.0_ " sourceLinked="1"/>
        <c:tickLblPos val="nextTo"/>
        <c:crossAx val="69183744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4"/>
  <c:chart>
    <c:autoTitleDeleted val="1"/>
    <c:plotArea>
      <c:layout/>
      <c:lineChart>
        <c:grouping val="standard"/>
        <c:ser>
          <c:idx val="0"/>
          <c:order val="0"/>
          <c:tx>
            <c:strRef>
              <c:f>大阪市3kW!$A$10</c:f>
              <c:strCache>
                <c:ptCount val="1"/>
                <c:pt idx="0">
                  <c:v>日射量</c:v>
                </c:pt>
              </c:strCache>
            </c:strRef>
          </c:tx>
          <c:marker>
            <c:symbol val="none"/>
          </c:marker>
          <c:cat>
            <c:multiLvlStrRef>
              <c:f>大阪市3kW!$B$7:$M$9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設置場所　大阪市、　設置方位角　真南、最適傾斜角度28.6°</c:v>
                  </c:pt>
                </c:lvl>
              </c:multiLvlStrCache>
            </c:multiLvlStrRef>
          </c:cat>
          <c:val>
            <c:numRef>
              <c:f>大阪市3kW!$B$10:$M$10</c:f>
              <c:numCache>
                <c:formatCode>General</c:formatCode>
                <c:ptCount val="12"/>
                <c:pt idx="0">
                  <c:v>3.06</c:v>
                </c:pt>
                <c:pt idx="1">
                  <c:v>3.34</c:v>
                </c:pt>
                <c:pt idx="2">
                  <c:v>3.97</c:v>
                </c:pt>
                <c:pt idx="3">
                  <c:v>4.4000000000000004</c:v>
                </c:pt>
                <c:pt idx="4">
                  <c:v>4.84</c:v>
                </c:pt>
                <c:pt idx="5">
                  <c:v>4.29</c:v>
                </c:pt>
                <c:pt idx="6">
                  <c:v>4.7</c:v>
                </c:pt>
                <c:pt idx="7">
                  <c:v>4.74</c:v>
                </c:pt>
                <c:pt idx="8">
                  <c:v>3.94</c:v>
                </c:pt>
                <c:pt idx="9">
                  <c:v>3.69</c:v>
                </c:pt>
                <c:pt idx="10">
                  <c:v>3.21</c:v>
                </c:pt>
                <c:pt idx="11">
                  <c:v>2.93</c:v>
                </c:pt>
              </c:numCache>
            </c:numRef>
          </c:val>
        </c:ser>
        <c:ser>
          <c:idx val="1"/>
          <c:order val="1"/>
          <c:tx>
            <c:strRef>
              <c:f>大阪市3kW!$A$11</c:f>
              <c:strCache>
                <c:ptCount val="1"/>
                <c:pt idx="0">
                  <c:v>1日の発電量</c:v>
                </c:pt>
              </c:strCache>
            </c:strRef>
          </c:tx>
          <c:marker>
            <c:symbol val="none"/>
          </c:marker>
          <c:cat>
            <c:multiLvlStrRef>
              <c:f>大阪市3kW!$B$7:$M$9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設置場所　大阪市、　設置方位角　真南、最適傾斜角度28.6°</c:v>
                  </c:pt>
                </c:lvl>
              </c:multiLvlStrCache>
            </c:multiLvlStrRef>
          </c:cat>
          <c:val>
            <c:numRef>
              <c:f>大阪市3kW!$B$11:$M$11</c:f>
              <c:numCache>
                <c:formatCode>0.00_ </c:formatCode>
                <c:ptCount val="12"/>
                <c:pt idx="0">
                  <c:v>6.7013999999999996</c:v>
                </c:pt>
                <c:pt idx="1">
                  <c:v>7.3145999999999987</c:v>
                </c:pt>
                <c:pt idx="2">
                  <c:v>8.6943000000000001</c:v>
                </c:pt>
                <c:pt idx="3">
                  <c:v>9.636000000000001</c:v>
                </c:pt>
                <c:pt idx="4">
                  <c:v>10.599599999999999</c:v>
                </c:pt>
                <c:pt idx="5">
                  <c:v>9.3950999999999993</c:v>
                </c:pt>
                <c:pt idx="6">
                  <c:v>10.292999999999999</c:v>
                </c:pt>
                <c:pt idx="7">
                  <c:v>10.380599999999999</c:v>
                </c:pt>
                <c:pt idx="8">
                  <c:v>8.6285999999999987</c:v>
                </c:pt>
                <c:pt idx="9">
                  <c:v>8.0810999999999993</c:v>
                </c:pt>
                <c:pt idx="10">
                  <c:v>7.0298999999999996</c:v>
                </c:pt>
                <c:pt idx="11">
                  <c:v>6.4167000000000005</c:v>
                </c:pt>
              </c:numCache>
            </c:numRef>
          </c:val>
        </c:ser>
        <c:dLbls>
          <c:showVal val="1"/>
        </c:dLbls>
        <c:marker val="1"/>
        <c:axId val="69337856"/>
        <c:axId val="69339392"/>
      </c:lineChart>
      <c:catAx>
        <c:axId val="69337856"/>
        <c:scaling>
          <c:orientation val="minMax"/>
        </c:scaling>
        <c:axPos val="b"/>
        <c:majorTickMark val="none"/>
        <c:tickLblPos val="nextTo"/>
        <c:crossAx val="69339392"/>
        <c:crosses val="autoZero"/>
        <c:auto val="1"/>
        <c:lblAlgn val="ctr"/>
        <c:lblOffset val="100"/>
      </c:catAx>
      <c:valAx>
        <c:axId val="69339392"/>
        <c:scaling>
          <c:orientation val="minMax"/>
        </c:scaling>
        <c:delete val="1"/>
        <c:axPos val="l"/>
        <c:numFmt formatCode="General" sourceLinked="1"/>
        <c:tickLblPos val="none"/>
        <c:crossAx val="6933785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autoTitleDeleted val="1"/>
    <c:plotArea>
      <c:layout>
        <c:manualLayout>
          <c:layoutTarget val="inner"/>
          <c:xMode val="edge"/>
          <c:yMode val="edge"/>
          <c:x val="1.6046681254558721E-2"/>
          <c:y val="7.9283420080964492E-2"/>
          <c:w val="0.96936542669584314"/>
          <c:h val="0.80647555496240941"/>
        </c:manualLayout>
      </c:layout>
      <c:lineChart>
        <c:grouping val="standard"/>
        <c:ser>
          <c:idx val="0"/>
          <c:order val="0"/>
          <c:tx>
            <c:strRef>
              <c:f>大阪市4kW!$A$10</c:f>
              <c:strCache>
                <c:ptCount val="1"/>
                <c:pt idx="0">
                  <c:v>日射量</c:v>
                </c:pt>
              </c:strCache>
            </c:strRef>
          </c:tx>
          <c:marker>
            <c:symbol val="none"/>
          </c:marker>
          <c:cat>
            <c:multiLvlStrRef>
              <c:f>大阪市4kW!$B$6:$M$9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設置場所　大阪市、　設置方位角　真南、最適傾斜角度28.6°</c:v>
                  </c:pt>
                </c:lvl>
              </c:multiLvlStrCache>
            </c:multiLvlStrRef>
          </c:cat>
          <c:val>
            <c:numRef>
              <c:f>大阪市4kW!$B$10:$M$10</c:f>
              <c:numCache>
                <c:formatCode>General</c:formatCode>
                <c:ptCount val="12"/>
                <c:pt idx="0">
                  <c:v>3.06</c:v>
                </c:pt>
                <c:pt idx="1">
                  <c:v>3.34</c:v>
                </c:pt>
                <c:pt idx="2">
                  <c:v>3.97</c:v>
                </c:pt>
                <c:pt idx="3">
                  <c:v>4.4000000000000004</c:v>
                </c:pt>
                <c:pt idx="4">
                  <c:v>4.84</c:v>
                </c:pt>
                <c:pt idx="5">
                  <c:v>4.29</c:v>
                </c:pt>
                <c:pt idx="6">
                  <c:v>4.7</c:v>
                </c:pt>
                <c:pt idx="7">
                  <c:v>4.74</c:v>
                </c:pt>
                <c:pt idx="8">
                  <c:v>3.94</c:v>
                </c:pt>
                <c:pt idx="9">
                  <c:v>3.69</c:v>
                </c:pt>
                <c:pt idx="10">
                  <c:v>3.21</c:v>
                </c:pt>
                <c:pt idx="11">
                  <c:v>2.93</c:v>
                </c:pt>
              </c:numCache>
            </c:numRef>
          </c:val>
        </c:ser>
        <c:ser>
          <c:idx val="1"/>
          <c:order val="1"/>
          <c:tx>
            <c:strRef>
              <c:f>大阪市4kW!$A$11</c:f>
              <c:strCache>
                <c:ptCount val="1"/>
                <c:pt idx="0">
                  <c:v>1日の発電量</c:v>
                </c:pt>
              </c:strCache>
            </c:strRef>
          </c:tx>
          <c:marker>
            <c:symbol val="none"/>
          </c:marker>
          <c:cat>
            <c:multiLvlStrRef>
              <c:f>大阪市4kW!$B$6:$M$9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設置場所　大阪市、　設置方位角　真南、最適傾斜角度28.6°</c:v>
                  </c:pt>
                </c:lvl>
              </c:multiLvlStrCache>
            </c:multiLvlStrRef>
          </c:cat>
          <c:val>
            <c:numRef>
              <c:f>大阪市4kW!$B$11:$M$11</c:f>
              <c:numCache>
                <c:formatCode>0.00_ </c:formatCode>
                <c:ptCount val="12"/>
                <c:pt idx="0">
                  <c:v>8.9352</c:v>
                </c:pt>
                <c:pt idx="1">
                  <c:v>9.7527999999999988</c:v>
                </c:pt>
                <c:pt idx="2">
                  <c:v>11.5924</c:v>
                </c:pt>
                <c:pt idx="3">
                  <c:v>12.848000000000001</c:v>
                </c:pt>
                <c:pt idx="4">
                  <c:v>14.1328</c:v>
                </c:pt>
                <c:pt idx="5">
                  <c:v>12.5268</c:v>
                </c:pt>
                <c:pt idx="6">
                  <c:v>13.724</c:v>
                </c:pt>
                <c:pt idx="7">
                  <c:v>13.8408</c:v>
                </c:pt>
                <c:pt idx="8">
                  <c:v>11.504799999999999</c:v>
                </c:pt>
                <c:pt idx="9">
                  <c:v>10.774799999999999</c:v>
                </c:pt>
                <c:pt idx="10">
                  <c:v>9.3731999999999989</c:v>
                </c:pt>
                <c:pt idx="11">
                  <c:v>8.5556000000000001</c:v>
                </c:pt>
              </c:numCache>
            </c:numRef>
          </c:val>
        </c:ser>
        <c:dLbls>
          <c:showVal val="1"/>
        </c:dLbls>
        <c:marker val="1"/>
        <c:axId val="72316800"/>
        <c:axId val="72318336"/>
      </c:lineChart>
      <c:catAx>
        <c:axId val="72316800"/>
        <c:scaling>
          <c:orientation val="minMax"/>
        </c:scaling>
        <c:axPos val="b"/>
        <c:majorTickMark val="none"/>
        <c:tickLblPos val="nextTo"/>
        <c:crossAx val="72318336"/>
        <c:crosses val="autoZero"/>
        <c:auto val="1"/>
        <c:lblAlgn val="ctr"/>
        <c:lblOffset val="100"/>
      </c:catAx>
      <c:valAx>
        <c:axId val="7231833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7231680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9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multiLvlStrRef>
              <c:f>大阪市4kW!$B$48:$M$49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大阪市　4kWｼｽﾃﾑ月別シュミレーション（日本気象協会資料より）</c:v>
                  </c:pt>
                  <c:pt idx="6">
                    <c:v>　設置方位角　真南、最適傾斜角度28.6°</c:v>
                  </c:pt>
                </c:lvl>
              </c:multiLvlStrCache>
            </c:multiLvlStrRef>
          </c:cat>
          <c:val>
            <c:numRef>
              <c:f>大阪市4kW!$B$50:$M$50</c:f>
              <c:numCache>
                <c:formatCode>0.0_ </c:formatCode>
                <c:ptCount val="12"/>
                <c:pt idx="0">
                  <c:v>276.99119999999999</c:v>
                </c:pt>
                <c:pt idx="1">
                  <c:v>273.07839999999999</c:v>
                </c:pt>
                <c:pt idx="2">
                  <c:v>359.36439999999999</c:v>
                </c:pt>
                <c:pt idx="3">
                  <c:v>385.44</c:v>
                </c:pt>
                <c:pt idx="4">
                  <c:v>438.11680000000001</c:v>
                </c:pt>
                <c:pt idx="5">
                  <c:v>375.80399999999997</c:v>
                </c:pt>
                <c:pt idx="6">
                  <c:v>425.44400000000002</c:v>
                </c:pt>
                <c:pt idx="7">
                  <c:v>429.06479999999999</c:v>
                </c:pt>
                <c:pt idx="8">
                  <c:v>345.14400000000001</c:v>
                </c:pt>
                <c:pt idx="9">
                  <c:v>334.01879999999994</c:v>
                </c:pt>
                <c:pt idx="10">
                  <c:v>281.19599999999997</c:v>
                </c:pt>
                <c:pt idx="11">
                  <c:v>265.22359999999998</c:v>
                </c:pt>
              </c:numCache>
            </c:numRef>
          </c:val>
        </c:ser>
        <c:shape val="cylinder"/>
        <c:axId val="72383488"/>
        <c:axId val="72385280"/>
        <c:axId val="0"/>
      </c:bar3DChart>
      <c:catAx>
        <c:axId val="72383488"/>
        <c:scaling>
          <c:orientation val="minMax"/>
        </c:scaling>
        <c:axPos val="b"/>
        <c:tickLblPos val="nextTo"/>
        <c:crossAx val="72385280"/>
        <c:crosses val="autoZero"/>
        <c:auto val="1"/>
        <c:lblAlgn val="ctr"/>
        <c:lblOffset val="100"/>
      </c:catAx>
      <c:valAx>
        <c:axId val="72385280"/>
        <c:scaling>
          <c:orientation val="minMax"/>
        </c:scaling>
        <c:axPos val="l"/>
        <c:majorGridlines/>
        <c:numFmt formatCode="0.0_ " sourceLinked="1"/>
        <c:tickLblPos val="nextTo"/>
        <c:crossAx val="7238348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6"/>
  <c:chart>
    <c:autoTitleDeleted val="1"/>
    <c:plotArea>
      <c:layout>
        <c:manualLayout>
          <c:layoutTarget val="inner"/>
          <c:xMode val="edge"/>
          <c:yMode val="edge"/>
          <c:x val="5.5555555555555558E-3"/>
          <c:y val="7.2956480102149474E-2"/>
          <c:w val="0.93466502205721924"/>
          <c:h val="0.79661169043058921"/>
        </c:manualLayout>
      </c:layout>
      <c:lineChart>
        <c:grouping val="standard"/>
        <c:ser>
          <c:idx val="0"/>
          <c:order val="0"/>
          <c:tx>
            <c:strRef>
              <c:f>堺市3kW!$A$10</c:f>
              <c:strCache>
                <c:ptCount val="1"/>
                <c:pt idx="0">
                  <c:v>日射量</c:v>
                </c:pt>
              </c:strCache>
            </c:strRef>
          </c:tx>
          <c:cat>
            <c:multiLvlStrRef>
              <c:f>堺市3kW!$B$7:$M$9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設置場所　堺市、　設置方位角　真南、最適傾斜角度28.2°</c:v>
                  </c:pt>
                </c:lvl>
              </c:multiLvlStrCache>
            </c:multiLvlStrRef>
          </c:cat>
          <c:val>
            <c:numRef>
              <c:f>堺市3kW!$B$10:$M$10</c:f>
              <c:numCache>
                <c:formatCode>General</c:formatCode>
                <c:ptCount val="12"/>
                <c:pt idx="0">
                  <c:v>3.08</c:v>
                </c:pt>
                <c:pt idx="1">
                  <c:v>3.38</c:v>
                </c:pt>
                <c:pt idx="2">
                  <c:v>4.17</c:v>
                </c:pt>
                <c:pt idx="3">
                  <c:v>4.84</c:v>
                </c:pt>
                <c:pt idx="4">
                  <c:v>4.76</c:v>
                </c:pt>
                <c:pt idx="5">
                  <c:v>4.2300000000000004</c:v>
                </c:pt>
                <c:pt idx="6">
                  <c:v>4.6900000000000004</c:v>
                </c:pt>
                <c:pt idx="7">
                  <c:v>5.19</c:v>
                </c:pt>
                <c:pt idx="8">
                  <c:v>4.18</c:v>
                </c:pt>
                <c:pt idx="9">
                  <c:v>3.94</c:v>
                </c:pt>
                <c:pt idx="10">
                  <c:v>3.32</c:v>
                </c:pt>
                <c:pt idx="11">
                  <c:v>2.91</c:v>
                </c:pt>
              </c:numCache>
            </c:numRef>
          </c:val>
        </c:ser>
        <c:ser>
          <c:idx val="1"/>
          <c:order val="1"/>
          <c:tx>
            <c:strRef>
              <c:f>堺市3kW!$A$11</c:f>
              <c:strCache>
                <c:ptCount val="1"/>
                <c:pt idx="0">
                  <c:v>1日の発電量</c:v>
                </c:pt>
              </c:strCache>
            </c:strRef>
          </c:tx>
          <c:cat>
            <c:multiLvlStrRef>
              <c:f>堺市3kW!$B$7:$M$9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設置場所　堺市、　設置方位角　真南、最適傾斜角度28.2°</c:v>
                  </c:pt>
                </c:lvl>
              </c:multiLvlStrCache>
            </c:multiLvlStrRef>
          </c:cat>
          <c:val>
            <c:numRef>
              <c:f>堺市3kW!$B$11:$M$11</c:f>
              <c:numCache>
                <c:formatCode>0.00_ </c:formatCode>
                <c:ptCount val="12"/>
                <c:pt idx="0">
                  <c:v>6.7452000000000005</c:v>
                </c:pt>
                <c:pt idx="1">
                  <c:v>7.4022000000000006</c:v>
                </c:pt>
                <c:pt idx="2">
                  <c:v>9.132299999999999</c:v>
                </c:pt>
                <c:pt idx="3">
                  <c:v>10.599599999999999</c:v>
                </c:pt>
                <c:pt idx="4">
                  <c:v>10.424399999999999</c:v>
                </c:pt>
                <c:pt idx="5">
                  <c:v>9.2637</c:v>
                </c:pt>
                <c:pt idx="6">
                  <c:v>10.271100000000001</c:v>
                </c:pt>
                <c:pt idx="7">
                  <c:v>11.366100000000001</c:v>
                </c:pt>
                <c:pt idx="8">
                  <c:v>9.1541999999999994</c:v>
                </c:pt>
                <c:pt idx="9">
                  <c:v>8.6285999999999987</c:v>
                </c:pt>
                <c:pt idx="10">
                  <c:v>7.2707999999999995</c:v>
                </c:pt>
                <c:pt idx="11">
                  <c:v>6.3728999999999996</c:v>
                </c:pt>
              </c:numCache>
            </c:numRef>
          </c:val>
        </c:ser>
        <c:dLbls>
          <c:showVal val="1"/>
        </c:dLbls>
        <c:marker val="1"/>
        <c:axId val="72771456"/>
        <c:axId val="72772992"/>
      </c:lineChart>
      <c:catAx>
        <c:axId val="72771456"/>
        <c:scaling>
          <c:orientation val="minMax"/>
        </c:scaling>
        <c:axPos val="b"/>
        <c:majorTickMark val="none"/>
        <c:tickLblPos val="nextTo"/>
        <c:crossAx val="72772992"/>
        <c:crosses val="autoZero"/>
        <c:auto val="1"/>
        <c:lblAlgn val="ctr"/>
        <c:lblOffset val="100"/>
      </c:catAx>
      <c:valAx>
        <c:axId val="72772992"/>
        <c:scaling>
          <c:orientation val="minMax"/>
        </c:scaling>
        <c:delete val="1"/>
        <c:axPos val="l"/>
        <c:numFmt formatCode="General" sourceLinked="1"/>
        <c:tickLblPos val="none"/>
        <c:crossAx val="7277145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0.12730975935700345"/>
          <c:y val="4.1699604450852086E-2"/>
          <c:w val="0.79117145970624336"/>
          <c:h val="0.8622717868420956"/>
        </c:manualLayout>
      </c:layout>
      <c:bar3DChart>
        <c:barDir val="col"/>
        <c:grouping val="stacked"/>
        <c:ser>
          <c:idx val="0"/>
          <c:order val="0"/>
          <c:tx>
            <c:strRef>
              <c:f>堺市3kW!$A$49</c:f>
              <c:strCache>
                <c:ptCount val="1"/>
                <c:pt idx="0">
                  <c:v>月間発電量</c:v>
                </c:pt>
              </c:strCache>
            </c:strRef>
          </c:tx>
          <c:cat>
            <c:strRef>
              <c:f>堺市3kW!$B$48:$M$48</c:f>
              <c:strCache>
                <c:ptCount val="7"/>
                <c:pt idx="0">
                  <c:v>堺市　3kWｼｽﾃﾑ月別シュミレーション（日本気象協会資料より）</c:v>
                </c:pt>
                <c:pt idx="6">
                  <c:v>　設置方位角　真南、最適傾斜角度28.2°</c:v>
                </c:pt>
              </c:strCache>
            </c:strRef>
          </c:cat>
          <c:val>
            <c:numRef>
              <c:f>堺市3kW!$B$49:$M$49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堺市3kW!$A$50</c:f>
              <c:strCache>
                <c:ptCount val="1"/>
              </c:strCache>
            </c:strRef>
          </c:tx>
          <c:cat>
            <c:strRef>
              <c:f>堺市3kW!$B$48:$M$48</c:f>
              <c:strCache>
                <c:ptCount val="7"/>
                <c:pt idx="0">
                  <c:v>堺市　3kWｼｽﾃﾑ月別シュミレーション（日本気象協会資料より）</c:v>
                </c:pt>
                <c:pt idx="6">
                  <c:v>　設置方位角　真南、最適傾斜角度28.2°</c:v>
                </c:pt>
              </c:strCache>
            </c:strRef>
          </c:cat>
          <c:val>
            <c:numRef>
              <c:f>堺市3kW!$B$50:$M$50</c:f>
              <c:numCache>
                <c:formatCode>0.0_ </c:formatCode>
                <c:ptCount val="12"/>
                <c:pt idx="0">
                  <c:v>209.10120000000001</c:v>
                </c:pt>
                <c:pt idx="1">
                  <c:v>207.26160000000002</c:v>
                </c:pt>
                <c:pt idx="2">
                  <c:v>283.10129999999998</c:v>
                </c:pt>
                <c:pt idx="3">
                  <c:v>317.98799999999994</c:v>
                </c:pt>
                <c:pt idx="4">
                  <c:v>323.15639999999996</c:v>
                </c:pt>
                <c:pt idx="5">
                  <c:v>277.911</c:v>
                </c:pt>
                <c:pt idx="6">
                  <c:v>318.40410000000003</c:v>
                </c:pt>
                <c:pt idx="7">
                  <c:v>352.34910000000002</c:v>
                </c:pt>
                <c:pt idx="8">
                  <c:v>274.62599999999998</c:v>
                </c:pt>
                <c:pt idx="9">
                  <c:v>267.48659999999995</c:v>
                </c:pt>
                <c:pt idx="10">
                  <c:v>218.124</c:v>
                </c:pt>
                <c:pt idx="11">
                  <c:v>197.5599</c:v>
                </c:pt>
              </c:numCache>
            </c:numRef>
          </c:val>
        </c:ser>
        <c:gapWidth val="75"/>
        <c:shape val="cylinder"/>
        <c:axId val="72802304"/>
        <c:axId val="72803840"/>
        <c:axId val="0"/>
      </c:bar3DChart>
      <c:catAx>
        <c:axId val="72802304"/>
        <c:scaling>
          <c:orientation val="minMax"/>
        </c:scaling>
        <c:axPos val="b"/>
        <c:majorTickMark val="none"/>
        <c:tickLblPos val="nextTo"/>
        <c:crossAx val="72803840"/>
        <c:crosses val="autoZero"/>
        <c:auto val="1"/>
        <c:lblAlgn val="ctr"/>
        <c:lblOffset val="100"/>
      </c:catAx>
      <c:valAx>
        <c:axId val="7280384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72802304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9"/>
  <c:chart>
    <c:title>
      <c:tx>
        <c:rich>
          <a:bodyPr/>
          <a:lstStyle/>
          <a:p>
            <a:pPr>
              <a:defRPr/>
            </a:pPr>
            <a:r>
              <a:rPr lang="ja-JP" altLang="en-US" sz="1400" b="0"/>
              <a:t>堺市</a:t>
            </a:r>
            <a:r>
              <a:rPr lang="en-US" altLang="ja-JP" sz="1400" b="0"/>
              <a:t>4kW</a:t>
            </a:r>
            <a:r>
              <a:rPr lang="ja-JP" altLang="en-US" sz="1400" b="0"/>
              <a:t>システム</a:t>
            </a:r>
            <a:endParaRPr lang="ja-JP" sz="1400" b="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堺市4kW!$A$10</c:f>
              <c:strCache>
                <c:ptCount val="1"/>
                <c:pt idx="0">
                  <c:v>日射量</c:v>
                </c:pt>
              </c:strCache>
            </c:strRef>
          </c:tx>
          <c:cat>
            <c:multiLvlStrRef>
              <c:f>堺市4kW!$B$7:$M$9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設置場所　堺市、　設置方位角　真南、最適傾斜角度28.2°</c:v>
                  </c:pt>
                </c:lvl>
              </c:multiLvlStrCache>
            </c:multiLvlStrRef>
          </c:cat>
          <c:val>
            <c:numRef>
              <c:f>堺市4kW!$B$10:$M$10</c:f>
              <c:numCache>
                <c:formatCode>General</c:formatCode>
                <c:ptCount val="12"/>
                <c:pt idx="0">
                  <c:v>3.08</c:v>
                </c:pt>
                <c:pt idx="1">
                  <c:v>3.38</c:v>
                </c:pt>
                <c:pt idx="2">
                  <c:v>4.17</c:v>
                </c:pt>
                <c:pt idx="3">
                  <c:v>4.84</c:v>
                </c:pt>
                <c:pt idx="4">
                  <c:v>4.76</c:v>
                </c:pt>
                <c:pt idx="5">
                  <c:v>4.2300000000000004</c:v>
                </c:pt>
                <c:pt idx="6">
                  <c:v>4.6900000000000004</c:v>
                </c:pt>
                <c:pt idx="7">
                  <c:v>5.19</c:v>
                </c:pt>
                <c:pt idx="8">
                  <c:v>4.18</c:v>
                </c:pt>
                <c:pt idx="9">
                  <c:v>3.94</c:v>
                </c:pt>
                <c:pt idx="10">
                  <c:v>3.32</c:v>
                </c:pt>
                <c:pt idx="11">
                  <c:v>2.91</c:v>
                </c:pt>
              </c:numCache>
            </c:numRef>
          </c:val>
        </c:ser>
        <c:ser>
          <c:idx val="1"/>
          <c:order val="1"/>
          <c:tx>
            <c:strRef>
              <c:f>堺市4kW!$A$11</c:f>
              <c:strCache>
                <c:ptCount val="1"/>
                <c:pt idx="0">
                  <c:v>1日の発電量</c:v>
                </c:pt>
              </c:strCache>
            </c:strRef>
          </c:tx>
          <c:cat>
            <c:multiLvlStrRef>
              <c:f>堺市4kW!$B$7:$M$9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設置場所　堺市、　設置方位角　真南、最適傾斜角度28.2°</c:v>
                  </c:pt>
                </c:lvl>
              </c:multiLvlStrCache>
            </c:multiLvlStrRef>
          </c:cat>
          <c:val>
            <c:numRef>
              <c:f>堺市4kW!$B$11:$M$11</c:f>
              <c:numCache>
                <c:formatCode>0.00_ </c:formatCode>
                <c:ptCount val="12"/>
                <c:pt idx="0">
                  <c:v>8.9936000000000007</c:v>
                </c:pt>
                <c:pt idx="1">
                  <c:v>9.8696000000000002</c:v>
                </c:pt>
                <c:pt idx="2">
                  <c:v>12.176399999999999</c:v>
                </c:pt>
                <c:pt idx="3">
                  <c:v>14.1328</c:v>
                </c:pt>
                <c:pt idx="4">
                  <c:v>13.899199999999999</c:v>
                </c:pt>
                <c:pt idx="5">
                  <c:v>12.351600000000001</c:v>
                </c:pt>
                <c:pt idx="6">
                  <c:v>13.694800000000001</c:v>
                </c:pt>
                <c:pt idx="7">
                  <c:v>15.154800000000002</c:v>
                </c:pt>
                <c:pt idx="8">
                  <c:v>12.205599999999999</c:v>
                </c:pt>
                <c:pt idx="9">
                  <c:v>11.504799999999999</c:v>
                </c:pt>
                <c:pt idx="10">
                  <c:v>9.6943999999999999</c:v>
                </c:pt>
                <c:pt idx="11">
                  <c:v>8.4971999999999994</c:v>
                </c:pt>
              </c:numCache>
            </c:numRef>
          </c:val>
        </c:ser>
        <c:dLbls>
          <c:showVal val="1"/>
        </c:dLbls>
        <c:marker val="1"/>
        <c:axId val="72903680"/>
        <c:axId val="72917760"/>
      </c:lineChart>
      <c:catAx>
        <c:axId val="72903680"/>
        <c:scaling>
          <c:orientation val="minMax"/>
        </c:scaling>
        <c:axPos val="b"/>
        <c:majorTickMark val="none"/>
        <c:tickLblPos val="nextTo"/>
        <c:crossAx val="72917760"/>
        <c:crosses val="autoZero"/>
        <c:auto val="1"/>
        <c:lblAlgn val="ctr"/>
        <c:lblOffset val="100"/>
      </c:catAx>
      <c:valAx>
        <c:axId val="72917760"/>
        <c:scaling>
          <c:orientation val="minMax"/>
        </c:scaling>
        <c:delete val="1"/>
        <c:axPos val="l"/>
        <c:numFmt formatCode="General" sourceLinked="1"/>
        <c:tickLblPos val="none"/>
        <c:crossAx val="7290368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8"/>
  <c:chart>
    <c:title>
      <c:tx>
        <c:rich>
          <a:bodyPr/>
          <a:lstStyle/>
          <a:p>
            <a:pPr>
              <a:defRPr/>
            </a:pPr>
            <a:r>
              <a:rPr lang="ja-JP"/>
              <a:t>堺市</a:t>
            </a:r>
            <a:r>
              <a:rPr lang="en-US"/>
              <a:t>4kW</a:t>
            </a:r>
            <a:r>
              <a:rPr lang="ja-JP"/>
              <a:t>ｼｽﾃﾑ　月間予測発電量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2870018718413978"/>
          <c:y val="4.4766704161979816E-2"/>
          <c:w val="0.79004673580456619"/>
          <c:h val="0.88788331458567682"/>
        </c:manualLayout>
      </c:layout>
      <c:bar3DChart>
        <c:barDir val="col"/>
        <c:grouping val="clustered"/>
        <c:ser>
          <c:idx val="0"/>
          <c:order val="0"/>
          <c:tx>
            <c:strRef>
              <c:f>堺市4kW!$A$49</c:f>
              <c:strCache>
                <c:ptCount val="1"/>
                <c:pt idx="0">
                  <c:v>月間発電量</c:v>
                </c:pt>
              </c:strCache>
            </c:strRef>
          </c:tx>
          <c:cat>
            <c:strRef>
              <c:f>堺市4kW!$B$48:$M$48</c:f>
              <c:strCache>
                <c:ptCount val="7"/>
                <c:pt idx="0">
                  <c:v>堺市　4kWｼｽﾃﾑ月別シュミレーション（日本気象協会資料より）</c:v>
                </c:pt>
                <c:pt idx="6">
                  <c:v>　設置方位角　真南、最適傾斜角度28.2°</c:v>
                </c:pt>
              </c:strCache>
            </c:strRef>
          </c:cat>
          <c:val>
            <c:numRef>
              <c:f>堺市4kW!$B$49:$M$49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堺市4kW!$A$50</c:f>
              <c:strCache>
                <c:ptCount val="1"/>
              </c:strCache>
            </c:strRef>
          </c:tx>
          <c:cat>
            <c:strRef>
              <c:f>堺市4kW!$B$48:$M$48</c:f>
              <c:strCache>
                <c:ptCount val="7"/>
                <c:pt idx="0">
                  <c:v>堺市　4kWｼｽﾃﾑ月別シュミレーション（日本気象協会資料より）</c:v>
                </c:pt>
                <c:pt idx="6">
                  <c:v>　設置方位角　真南、最適傾斜角度28.2°</c:v>
                </c:pt>
              </c:strCache>
            </c:strRef>
          </c:cat>
          <c:val>
            <c:numRef>
              <c:f>堺市4kW!$B$50:$M$50</c:f>
              <c:numCache>
                <c:formatCode>0.0_ </c:formatCode>
                <c:ptCount val="12"/>
                <c:pt idx="0">
                  <c:v>278.80160000000001</c:v>
                </c:pt>
                <c:pt idx="1">
                  <c:v>276.34879999999998</c:v>
                </c:pt>
                <c:pt idx="2">
                  <c:v>377.46839999999997</c:v>
                </c:pt>
                <c:pt idx="3">
                  <c:v>423.98399999999998</c:v>
                </c:pt>
                <c:pt idx="4">
                  <c:v>430.87519999999995</c:v>
                </c:pt>
                <c:pt idx="5">
                  <c:v>370.54800000000006</c:v>
                </c:pt>
                <c:pt idx="6">
                  <c:v>424.53880000000004</c:v>
                </c:pt>
                <c:pt idx="7">
                  <c:v>469.79880000000003</c:v>
                </c:pt>
                <c:pt idx="8">
                  <c:v>366.16799999999995</c:v>
                </c:pt>
                <c:pt idx="9">
                  <c:v>356.64879999999999</c:v>
                </c:pt>
                <c:pt idx="10">
                  <c:v>290.83199999999999</c:v>
                </c:pt>
                <c:pt idx="11">
                  <c:v>263.41319999999996</c:v>
                </c:pt>
              </c:numCache>
            </c:numRef>
          </c:val>
        </c:ser>
        <c:gapWidth val="75"/>
        <c:shape val="cylinder"/>
        <c:axId val="72934912"/>
        <c:axId val="72936448"/>
        <c:axId val="0"/>
      </c:bar3DChart>
      <c:catAx>
        <c:axId val="72934912"/>
        <c:scaling>
          <c:orientation val="minMax"/>
        </c:scaling>
        <c:axPos val="b"/>
        <c:majorTickMark val="none"/>
        <c:tickLblPos val="nextTo"/>
        <c:crossAx val="72936448"/>
        <c:crosses val="autoZero"/>
        <c:auto val="1"/>
        <c:lblAlgn val="ctr"/>
        <c:lblOffset val="100"/>
      </c:catAx>
      <c:valAx>
        <c:axId val="729364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2934912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390526</xdr:colOff>
      <xdr:row>50</xdr:row>
      <xdr:rowOff>114300</xdr:rowOff>
    </xdr:from>
    <xdr:to>
      <xdr:col>13</xdr:col>
      <xdr:colOff>485775</xdr:colOff>
      <xdr:row>89</xdr:row>
      <xdr:rowOff>57150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847725</xdr:colOff>
      <xdr:row>12</xdr:row>
      <xdr:rowOff>104775</xdr:rowOff>
    </xdr:from>
    <xdr:to>
      <xdr:col>13</xdr:col>
      <xdr:colOff>390525</xdr:colOff>
      <xdr:row>44</xdr:row>
      <xdr:rowOff>95250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66675</xdr:rowOff>
    </xdr:to>
    <xdr:pic>
      <xdr:nvPicPr>
        <xdr:cNvPr id="13" name="Picture 63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28800" y="1600200"/>
          <a:ext cx="9525" cy="666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</xdr:colOff>
      <xdr:row>57</xdr:row>
      <xdr:rowOff>66675</xdr:rowOff>
    </xdr:to>
    <xdr:pic>
      <xdr:nvPicPr>
        <xdr:cNvPr id="16" name="Picture 63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28800" y="1600200"/>
          <a:ext cx="9525" cy="666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</xdr:colOff>
      <xdr:row>62</xdr:row>
      <xdr:rowOff>66675</xdr:rowOff>
    </xdr:to>
    <xdr:pic>
      <xdr:nvPicPr>
        <xdr:cNvPr id="18" name="Picture 66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28800" y="2590800"/>
          <a:ext cx="9525" cy="666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628650</xdr:colOff>
      <xdr:row>53</xdr:row>
      <xdr:rowOff>0</xdr:rowOff>
    </xdr:from>
    <xdr:to>
      <xdr:col>13</xdr:col>
      <xdr:colOff>857250</xdr:colOff>
      <xdr:row>55</xdr:row>
      <xdr:rowOff>38100</xdr:rowOff>
    </xdr:to>
    <xdr:sp macro="" textlink="">
      <xdr:nvSpPr>
        <xdr:cNvPr id="9" name="テキスト ボックス 8"/>
        <xdr:cNvSpPr txBox="1"/>
      </xdr:nvSpPr>
      <xdr:spPr>
        <a:xfrm>
          <a:off x="7143750" y="9467850"/>
          <a:ext cx="2971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大阪市</a:t>
          </a:r>
          <a:r>
            <a:rPr kumimoji="1" lang="en-US" altLang="ja-JP" sz="1100"/>
            <a:t>3kW</a:t>
          </a:r>
          <a:r>
            <a:rPr kumimoji="1" lang="ja-JP" altLang="en-US" sz="1100"/>
            <a:t>ｼｽﾃﾑ　月間　発電予測量</a:t>
          </a:r>
        </a:p>
      </xdr:txBody>
    </xdr:sp>
    <xdr:clientData/>
  </xdr:twoCellAnchor>
  <xdr:twoCellAnchor>
    <xdr:from>
      <xdr:col>9</xdr:col>
      <xdr:colOff>438150</xdr:colOff>
      <xdr:row>15</xdr:row>
      <xdr:rowOff>28575</xdr:rowOff>
    </xdr:from>
    <xdr:to>
      <xdr:col>12</xdr:col>
      <xdr:colOff>285750</xdr:colOff>
      <xdr:row>17</xdr:row>
      <xdr:rowOff>19050</xdr:rowOff>
    </xdr:to>
    <xdr:sp macro="" textlink="">
      <xdr:nvSpPr>
        <xdr:cNvPr id="8" name="テキスト ボックス 7"/>
        <xdr:cNvSpPr txBox="1"/>
      </xdr:nvSpPr>
      <xdr:spPr>
        <a:xfrm>
          <a:off x="6953250" y="2981325"/>
          <a:ext cx="1905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大阪市</a:t>
          </a:r>
          <a:r>
            <a:rPr kumimoji="1" lang="en-US" altLang="ja-JP" sz="1100"/>
            <a:t>3kW</a:t>
          </a:r>
          <a:r>
            <a:rPr kumimoji="1" lang="ja-JP" altLang="en-US" sz="1100"/>
            <a:t>システム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66675</xdr:rowOff>
    </xdr:to>
    <xdr:pic>
      <xdr:nvPicPr>
        <xdr:cNvPr id="4" name="Picture 63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25200" y="1581150"/>
          <a:ext cx="9525" cy="666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</xdr:colOff>
      <xdr:row>57</xdr:row>
      <xdr:rowOff>66675</xdr:rowOff>
    </xdr:to>
    <xdr:pic>
      <xdr:nvPicPr>
        <xdr:cNvPr id="5" name="Picture 63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25200" y="10287000"/>
          <a:ext cx="9525" cy="666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</xdr:colOff>
      <xdr:row>62</xdr:row>
      <xdr:rowOff>66675</xdr:rowOff>
    </xdr:to>
    <xdr:pic>
      <xdr:nvPicPr>
        <xdr:cNvPr id="6" name="Picture 66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25200" y="11144250"/>
          <a:ext cx="9525" cy="6667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9525</xdr:colOff>
      <xdr:row>54</xdr:row>
      <xdr:rowOff>19050</xdr:rowOff>
    </xdr:from>
    <xdr:to>
      <xdr:col>13</xdr:col>
      <xdr:colOff>219075</xdr:colOff>
      <xdr:row>56</xdr:row>
      <xdr:rowOff>57150</xdr:rowOff>
    </xdr:to>
    <xdr:sp macro="" textlink="">
      <xdr:nvSpPr>
        <xdr:cNvPr id="7" name="テキスト ボックス 6"/>
        <xdr:cNvSpPr txBox="1"/>
      </xdr:nvSpPr>
      <xdr:spPr>
        <a:xfrm>
          <a:off x="7210425" y="9658350"/>
          <a:ext cx="22669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大阪市　月間　発電予測量</a:t>
          </a:r>
        </a:p>
      </xdr:txBody>
    </xdr:sp>
    <xdr:clientData/>
  </xdr:twoCellAnchor>
  <xdr:twoCellAnchor>
    <xdr:from>
      <xdr:col>0</xdr:col>
      <xdr:colOff>819150</xdr:colOff>
      <xdr:row>12</xdr:row>
      <xdr:rowOff>161925</xdr:rowOff>
    </xdr:from>
    <xdr:to>
      <xdr:col>13</xdr:col>
      <xdr:colOff>266700</xdr:colOff>
      <xdr:row>45</xdr:row>
      <xdr:rowOff>123825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76200</xdr:colOff>
      <xdr:row>15</xdr:row>
      <xdr:rowOff>66675</xdr:rowOff>
    </xdr:from>
    <xdr:to>
      <xdr:col>12</xdr:col>
      <xdr:colOff>19050</xdr:colOff>
      <xdr:row>16</xdr:row>
      <xdr:rowOff>133350</xdr:rowOff>
    </xdr:to>
    <xdr:sp macro="" textlink="">
      <xdr:nvSpPr>
        <xdr:cNvPr id="9" name="テキスト ボックス 8"/>
        <xdr:cNvSpPr txBox="1"/>
      </xdr:nvSpPr>
      <xdr:spPr>
        <a:xfrm>
          <a:off x="6591300" y="3019425"/>
          <a:ext cx="20002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大阪市</a:t>
          </a:r>
          <a:r>
            <a:rPr kumimoji="1" lang="en-US" altLang="ja-JP" sz="1100"/>
            <a:t>4kW</a:t>
          </a:r>
          <a:r>
            <a:rPr kumimoji="1" lang="ja-JP" altLang="en-US" sz="1100"/>
            <a:t>システム</a:t>
          </a:r>
        </a:p>
      </xdr:txBody>
    </xdr:sp>
    <xdr:clientData/>
  </xdr:twoCellAnchor>
  <xdr:twoCellAnchor>
    <xdr:from>
      <xdr:col>0</xdr:col>
      <xdr:colOff>419100</xdr:colOff>
      <xdr:row>51</xdr:row>
      <xdr:rowOff>66675</xdr:rowOff>
    </xdr:from>
    <xdr:to>
      <xdr:col>13</xdr:col>
      <xdr:colOff>590550</xdr:colOff>
      <xdr:row>87</xdr:row>
      <xdr:rowOff>114300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485775</xdr:colOff>
      <xdr:row>54</xdr:row>
      <xdr:rowOff>47625</xdr:rowOff>
    </xdr:from>
    <xdr:to>
      <xdr:col>13</xdr:col>
      <xdr:colOff>600075</xdr:colOff>
      <xdr:row>56</xdr:row>
      <xdr:rowOff>133350</xdr:rowOff>
    </xdr:to>
    <xdr:sp macro="" textlink="">
      <xdr:nvSpPr>
        <xdr:cNvPr id="11" name="テキスト ボックス 10"/>
        <xdr:cNvSpPr txBox="1"/>
      </xdr:nvSpPr>
      <xdr:spPr>
        <a:xfrm>
          <a:off x="7000875" y="9686925"/>
          <a:ext cx="28575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大阪市</a:t>
          </a:r>
          <a:r>
            <a:rPr kumimoji="1" lang="en-US" altLang="ja-JP" sz="1100"/>
            <a:t>4kW</a:t>
          </a:r>
          <a:r>
            <a:rPr kumimoji="1" lang="ja-JP" altLang="en-US" sz="1100"/>
            <a:t>ｼｽﾃﾑ月間予測発電量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66675</xdr:rowOff>
    </xdr:to>
    <xdr:pic>
      <xdr:nvPicPr>
        <xdr:cNvPr id="4" name="Picture 63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25200" y="1581150"/>
          <a:ext cx="9525" cy="666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</xdr:colOff>
      <xdr:row>57</xdr:row>
      <xdr:rowOff>66675</xdr:rowOff>
    </xdr:to>
    <xdr:pic>
      <xdr:nvPicPr>
        <xdr:cNvPr id="5" name="Picture 63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25200" y="10287000"/>
          <a:ext cx="9525" cy="666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</xdr:colOff>
      <xdr:row>62</xdr:row>
      <xdr:rowOff>66675</xdr:rowOff>
    </xdr:to>
    <xdr:pic>
      <xdr:nvPicPr>
        <xdr:cNvPr id="6" name="Picture 66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25200" y="11144250"/>
          <a:ext cx="9525" cy="666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933449</xdr:colOff>
      <xdr:row>12</xdr:row>
      <xdr:rowOff>161925</xdr:rowOff>
    </xdr:from>
    <xdr:to>
      <xdr:col>13</xdr:col>
      <xdr:colOff>695325</xdr:colOff>
      <xdr:row>45</xdr:row>
      <xdr:rowOff>142875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51</xdr:row>
      <xdr:rowOff>9525</xdr:rowOff>
    </xdr:from>
    <xdr:to>
      <xdr:col>13</xdr:col>
      <xdr:colOff>1019175</xdr:colOff>
      <xdr:row>89</xdr:row>
      <xdr:rowOff>19050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</xdr:colOff>
      <xdr:row>14</xdr:row>
      <xdr:rowOff>133350</xdr:rowOff>
    </xdr:from>
    <xdr:to>
      <xdr:col>12</xdr:col>
      <xdr:colOff>466725</xdr:colOff>
      <xdr:row>16</xdr:row>
      <xdr:rowOff>152400</xdr:rowOff>
    </xdr:to>
    <xdr:sp macro="" textlink="">
      <xdr:nvSpPr>
        <xdr:cNvPr id="11" name="テキスト ボックス 10"/>
        <xdr:cNvSpPr txBox="1"/>
      </xdr:nvSpPr>
      <xdr:spPr>
        <a:xfrm>
          <a:off x="7239000" y="2914650"/>
          <a:ext cx="18002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堺市</a:t>
          </a:r>
          <a:r>
            <a:rPr kumimoji="1" lang="en-US" altLang="ja-JP" sz="1100"/>
            <a:t>3kW</a:t>
          </a:r>
          <a:r>
            <a:rPr kumimoji="1" lang="ja-JP" altLang="en-US" sz="1100"/>
            <a:t>システム</a:t>
          </a:r>
        </a:p>
      </xdr:txBody>
    </xdr:sp>
    <xdr:clientData/>
  </xdr:twoCellAnchor>
  <xdr:twoCellAnchor>
    <xdr:from>
      <xdr:col>9</xdr:col>
      <xdr:colOff>514350</xdr:colOff>
      <xdr:row>54</xdr:row>
      <xdr:rowOff>0</xdr:rowOff>
    </xdr:from>
    <xdr:to>
      <xdr:col>13</xdr:col>
      <xdr:colOff>676275</xdr:colOff>
      <xdr:row>56</xdr:row>
      <xdr:rowOff>57150</xdr:rowOff>
    </xdr:to>
    <xdr:sp macro="" textlink="">
      <xdr:nvSpPr>
        <xdr:cNvPr id="12" name="テキスト ボックス 11"/>
        <xdr:cNvSpPr txBox="1"/>
      </xdr:nvSpPr>
      <xdr:spPr>
        <a:xfrm>
          <a:off x="7029450" y="9639300"/>
          <a:ext cx="290512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堺市　</a:t>
          </a:r>
          <a:r>
            <a:rPr kumimoji="1" lang="en-US" altLang="ja-JP" sz="1100"/>
            <a:t>3kW</a:t>
          </a:r>
          <a:r>
            <a:rPr kumimoji="1" lang="ja-JP" altLang="en-US" sz="1100"/>
            <a:t>システム　月間予測発電量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66675</xdr:rowOff>
    </xdr:to>
    <xdr:pic>
      <xdr:nvPicPr>
        <xdr:cNvPr id="2" name="Picture 63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25200" y="1581150"/>
          <a:ext cx="9525" cy="666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</xdr:colOff>
      <xdr:row>57</xdr:row>
      <xdr:rowOff>66675</xdr:rowOff>
    </xdr:to>
    <xdr:pic>
      <xdr:nvPicPr>
        <xdr:cNvPr id="3" name="Picture 63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25200" y="10287000"/>
          <a:ext cx="9525" cy="666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</xdr:colOff>
      <xdr:row>62</xdr:row>
      <xdr:rowOff>66675</xdr:rowOff>
    </xdr:to>
    <xdr:pic>
      <xdr:nvPicPr>
        <xdr:cNvPr id="4" name="Picture 66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25200" y="11144250"/>
          <a:ext cx="9525" cy="666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1000124</xdr:colOff>
      <xdr:row>13</xdr:row>
      <xdr:rowOff>47625</xdr:rowOff>
    </xdr:from>
    <xdr:to>
      <xdr:col>13</xdr:col>
      <xdr:colOff>161925</xdr:colOff>
      <xdr:row>45</xdr:row>
      <xdr:rowOff>161925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85723</xdr:colOff>
      <xdr:row>50</xdr:row>
      <xdr:rowOff>123825</xdr:rowOff>
    </xdr:from>
    <xdr:to>
      <xdr:col>13</xdr:col>
      <xdr:colOff>1038224</xdr:colOff>
      <xdr:row>88</xdr:row>
      <xdr:rowOff>142875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66675</xdr:rowOff>
    </xdr:to>
    <xdr:pic>
      <xdr:nvPicPr>
        <xdr:cNvPr id="2" name="Picture 63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0" y="10887075"/>
          <a:ext cx="9525" cy="666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66675</xdr:rowOff>
    </xdr:to>
    <xdr:pic>
      <xdr:nvPicPr>
        <xdr:cNvPr id="4" name="Picture 66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0" y="11877675"/>
          <a:ext cx="9525" cy="666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66675</xdr:rowOff>
    </xdr:to>
    <xdr:pic>
      <xdr:nvPicPr>
        <xdr:cNvPr id="5" name="Picture 63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3124200"/>
          <a:ext cx="9525" cy="666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9525</xdr:colOff>
      <xdr:row>19</xdr:row>
      <xdr:rowOff>66675</xdr:rowOff>
    </xdr:to>
    <xdr:pic>
      <xdr:nvPicPr>
        <xdr:cNvPr id="6" name="Picture 66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4552950"/>
          <a:ext cx="9525" cy="66675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</xdr:colOff>
      <xdr:row>12</xdr:row>
      <xdr:rowOff>66675</xdr:rowOff>
    </xdr:to>
    <xdr:pic>
      <xdr:nvPicPr>
        <xdr:cNvPr id="7" name="Picture 63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3124200"/>
          <a:ext cx="9525" cy="66675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</xdr:colOff>
      <xdr:row>19</xdr:row>
      <xdr:rowOff>66675</xdr:rowOff>
    </xdr:to>
    <xdr:pic>
      <xdr:nvPicPr>
        <xdr:cNvPr id="8" name="Picture 66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4552950"/>
          <a:ext cx="9525" cy="66675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0</xdr:colOff>
      <xdr:row>12</xdr:row>
      <xdr:rowOff>0</xdr:rowOff>
    </xdr:from>
    <xdr:to>
      <xdr:col>28</xdr:col>
      <xdr:colOff>9525</xdr:colOff>
      <xdr:row>12</xdr:row>
      <xdr:rowOff>66675</xdr:rowOff>
    </xdr:to>
    <xdr:pic>
      <xdr:nvPicPr>
        <xdr:cNvPr id="9" name="Picture 63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72475" y="3124200"/>
          <a:ext cx="9525" cy="66675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0</xdr:colOff>
      <xdr:row>19</xdr:row>
      <xdr:rowOff>0</xdr:rowOff>
    </xdr:from>
    <xdr:to>
      <xdr:col>28</xdr:col>
      <xdr:colOff>9525</xdr:colOff>
      <xdr:row>19</xdr:row>
      <xdr:rowOff>66675</xdr:rowOff>
    </xdr:to>
    <xdr:pic>
      <xdr:nvPicPr>
        <xdr:cNvPr id="10" name="Picture 66" descr="http://www.kyocera.co.jp/images/c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72475" y="4552950"/>
          <a:ext cx="9525" cy="66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opLeftCell="A7" workbookViewId="0">
      <selection activeCell="N58" sqref="N58"/>
    </sheetView>
  </sheetViews>
  <sheetFormatPr defaultColWidth="9" defaultRowHeight="13.2"/>
  <cols>
    <col min="1" max="1" width="13.44140625" style="1" customWidth="1"/>
    <col min="2" max="13" width="9" style="1"/>
    <col min="14" max="14" width="15.44140625" style="1" bestFit="1" customWidth="1"/>
    <col min="15" max="16384" width="9" style="1"/>
  </cols>
  <sheetData>
    <row r="2" spans="1:14" ht="23.4">
      <c r="A2" s="12" t="s">
        <v>28</v>
      </c>
      <c r="N2" s="4">
        <f ca="1">TODAY()</f>
        <v>41088</v>
      </c>
    </row>
    <row r="4" spans="1:14" ht="19.2">
      <c r="B4" s="13"/>
    </row>
    <row r="6" spans="1:14" ht="16.2">
      <c r="A6" s="10" t="s">
        <v>29</v>
      </c>
      <c r="B6" s="10"/>
    </row>
    <row r="7" spans="1:14" ht="24" customHeight="1">
      <c r="A7" s="10"/>
      <c r="B7" s="10" t="s">
        <v>30</v>
      </c>
    </row>
    <row r="9" spans="1:14" ht="13.5" customHeight="1">
      <c r="A9" s="2"/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</row>
    <row r="10" spans="1:14">
      <c r="A10" s="2" t="s">
        <v>0</v>
      </c>
      <c r="B10" s="5">
        <v>3.06</v>
      </c>
      <c r="C10" s="5">
        <v>3.34</v>
      </c>
      <c r="D10" s="5">
        <v>3.97</v>
      </c>
      <c r="E10" s="5">
        <v>4.4000000000000004</v>
      </c>
      <c r="F10" s="5">
        <v>4.84</v>
      </c>
      <c r="G10" s="5">
        <v>4.29</v>
      </c>
      <c r="H10" s="5">
        <v>4.7</v>
      </c>
      <c r="I10" s="5">
        <v>4.74</v>
      </c>
      <c r="J10" s="5">
        <v>3.94</v>
      </c>
      <c r="K10" s="5">
        <v>3.69</v>
      </c>
      <c r="L10" s="5">
        <v>3.21</v>
      </c>
      <c r="M10" s="5">
        <v>2.93</v>
      </c>
      <c r="N10" s="2">
        <v>3.92</v>
      </c>
    </row>
    <row r="11" spans="1:14">
      <c r="A11" s="2" t="s">
        <v>14</v>
      </c>
      <c r="B11" s="6">
        <f>B10*73%*3</f>
        <v>6.7013999999999996</v>
      </c>
      <c r="C11" s="6">
        <f t="shared" ref="C11:M11" si="0">C10*73%*3</f>
        <v>7.3145999999999987</v>
      </c>
      <c r="D11" s="6">
        <f t="shared" si="0"/>
        <v>8.6943000000000001</v>
      </c>
      <c r="E11" s="6">
        <f t="shared" si="0"/>
        <v>9.636000000000001</v>
      </c>
      <c r="F11" s="6">
        <f t="shared" si="0"/>
        <v>10.599599999999999</v>
      </c>
      <c r="G11" s="6">
        <f t="shared" si="0"/>
        <v>9.3950999999999993</v>
      </c>
      <c r="H11" s="6">
        <f t="shared" si="0"/>
        <v>10.292999999999999</v>
      </c>
      <c r="I11" s="6">
        <f t="shared" si="0"/>
        <v>10.380599999999999</v>
      </c>
      <c r="J11" s="6">
        <f t="shared" si="0"/>
        <v>8.6285999999999987</v>
      </c>
      <c r="K11" s="6">
        <f t="shared" si="0"/>
        <v>8.0810999999999993</v>
      </c>
      <c r="L11" s="6">
        <f t="shared" si="0"/>
        <v>7.0298999999999996</v>
      </c>
      <c r="M11" s="6">
        <f t="shared" si="0"/>
        <v>6.4167000000000005</v>
      </c>
      <c r="N11" s="2"/>
    </row>
    <row r="12" spans="1:14">
      <c r="A12" s="2" t="s">
        <v>15</v>
      </c>
      <c r="B12" s="7">
        <f>B11*31</f>
        <v>207.74339999999998</v>
      </c>
      <c r="C12" s="7">
        <f>C11*28</f>
        <v>204.80879999999996</v>
      </c>
      <c r="D12" s="7">
        <f>D11*31</f>
        <v>269.52330000000001</v>
      </c>
      <c r="E12" s="7">
        <f>E11*30</f>
        <v>289.08000000000004</v>
      </c>
      <c r="F12" s="7">
        <f>F11*31</f>
        <v>328.58759999999995</v>
      </c>
      <c r="G12" s="7">
        <f>G11*30</f>
        <v>281.85299999999995</v>
      </c>
      <c r="H12" s="7">
        <f>H11*31</f>
        <v>319.08299999999997</v>
      </c>
      <c r="I12" s="7">
        <f>I11*31</f>
        <v>321.79859999999996</v>
      </c>
      <c r="J12" s="7">
        <f>J11*30</f>
        <v>258.85799999999995</v>
      </c>
      <c r="K12" s="7">
        <f>K11*31</f>
        <v>250.51409999999998</v>
      </c>
      <c r="L12" s="7">
        <f>L11*30</f>
        <v>210.89699999999999</v>
      </c>
      <c r="M12" s="7">
        <f>M11*31</f>
        <v>198.91770000000002</v>
      </c>
      <c r="N12" s="8">
        <f>SUM(B12:M12)</f>
        <v>3141.6644999999994</v>
      </c>
    </row>
    <row r="14" spans="1:14" ht="13.5" customHeight="1"/>
    <row r="16" spans="1:14">
      <c r="A16" s="9"/>
    </row>
    <row r="48" spans="1:8">
      <c r="A48" s="14"/>
      <c r="B48" s="1" t="s">
        <v>31</v>
      </c>
      <c r="H48" s="1" t="s">
        <v>32</v>
      </c>
    </row>
    <row r="49" spans="1:14">
      <c r="A49" s="2" t="s">
        <v>15</v>
      </c>
      <c r="B49" s="3" t="s">
        <v>1</v>
      </c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  <c r="J49" s="3" t="s">
        <v>9</v>
      </c>
      <c r="K49" s="3" t="s">
        <v>10</v>
      </c>
      <c r="L49" s="3" t="s">
        <v>11</v>
      </c>
      <c r="M49" s="3" t="s">
        <v>12</v>
      </c>
      <c r="N49" s="3" t="s">
        <v>13</v>
      </c>
    </row>
    <row r="50" spans="1:14">
      <c r="B50" s="11">
        <f>B12</f>
        <v>207.74339999999998</v>
      </c>
      <c r="C50" s="11">
        <f t="shared" ref="C50:N50" si="1">C12</f>
        <v>204.80879999999996</v>
      </c>
      <c r="D50" s="11">
        <f t="shared" si="1"/>
        <v>269.52330000000001</v>
      </c>
      <c r="E50" s="11">
        <f t="shared" si="1"/>
        <v>289.08000000000004</v>
      </c>
      <c r="F50" s="11">
        <f t="shared" si="1"/>
        <v>328.58759999999995</v>
      </c>
      <c r="G50" s="11">
        <f t="shared" si="1"/>
        <v>281.85299999999995</v>
      </c>
      <c r="H50" s="11">
        <f t="shared" si="1"/>
        <v>319.08299999999997</v>
      </c>
      <c r="I50" s="11">
        <f t="shared" si="1"/>
        <v>321.79859999999996</v>
      </c>
      <c r="J50" s="11">
        <f t="shared" si="1"/>
        <v>258.85799999999995</v>
      </c>
      <c r="K50" s="11">
        <f t="shared" si="1"/>
        <v>250.51409999999998</v>
      </c>
      <c r="L50" s="11">
        <f t="shared" si="1"/>
        <v>210.89699999999999</v>
      </c>
      <c r="M50" s="11">
        <f t="shared" si="1"/>
        <v>198.91770000000002</v>
      </c>
      <c r="N50" s="11">
        <f t="shared" si="1"/>
        <v>3141.6644999999994</v>
      </c>
    </row>
    <row r="57" spans="1:14" ht="24" customHeight="1"/>
    <row r="59" spans="1:14" ht="13.5" customHeight="1"/>
    <row r="64" spans="1:14" ht="13.5" customHeight="1"/>
  </sheetData>
  <phoneticPr fontId="1"/>
  <conditionalFormatting sqref="I6">
    <cfRule type="iconSet" priority="3">
      <iconSet iconSet="3Flags">
        <cfvo type="percent" val="0"/>
        <cfvo type="percent" val="33"/>
        <cfvo type="percent" val="67"/>
      </iconSet>
    </cfRule>
  </conditionalFormatting>
  <conditionalFormatting sqref="I7">
    <cfRule type="iconSet" priority="2">
      <iconSet iconSet="3Flags">
        <cfvo type="percent" val="0"/>
        <cfvo type="percent" val="33"/>
        <cfvo type="percent" val="67"/>
      </iconSet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4"/>
  <sheetViews>
    <sheetView tabSelected="1" workbookViewId="0">
      <selection activeCell="A2" sqref="A2:B2"/>
    </sheetView>
  </sheetViews>
  <sheetFormatPr defaultColWidth="9" defaultRowHeight="13.2"/>
  <cols>
    <col min="1" max="1" width="13.44140625" style="1" customWidth="1"/>
    <col min="2" max="13" width="9" style="1"/>
    <col min="14" max="14" width="15.44140625" style="1" bestFit="1" customWidth="1"/>
    <col min="15" max="16384" width="9" style="1"/>
  </cols>
  <sheetData>
    <row r="2" spans="1:14" ht="23.4">
      <c r="A2" s="12"/>
      <c r="N2" s="4">
        <f ca="1">TODAY()</f>
        <v>41088</v>
      </c>
    </row>
    <row r="4" spans="1:14" ht="19.2">
      <c r="B4" s="13"/>
    </row>
    <row r="6" spans="1:14" ht="16.2">
      <c r="A6" s="10" t="s">
        <v>33</v>
      </c>
      <c r="B6" s="10"/>
    </row>
    <row r="7" spans="1:14" ht="24" customHeight="1">
      <c r="A7" s="10"/>
      <c r="B7" s="10" t="s">
        <v>30</v>
      </c>
    </row>
    <row r="9" spans="1:14" ht="13.5" customHeight="1">
      <c r="A9" s="2"/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</row>
    <row r="10" spans="1:14">
      <c r="A10" s="2" t="s">
        <v>0</v>
      </c>
      <c r="B10" s="5">
        <v>3.06</v>
      </c>
      <c r="C10" s="5">
        <v>3.34</v>
      </c>
      <c r="D10" s="5">
        <v>3.97</v>
      </c>
      <c r="E10" s="5">
        <v>4.4000000000000004</v>
      </c>
      <c r="F10" s="5">
        <v>4.84</v>
      </c>
      <c r="G10" s="5">
        <v>4.29</v>
      </c>
      <c r="H10" s="5">
        <v>4.7</v>
      </c>
      <c r="I10" s="5">
        <v>4.74</v>
      </c>
      <c r="J10" s="5">
        <v>3.94</v>
      </c>
      <c r="K10" s="5">
        <v>3.69</v>
      </c>
      <c r="L10" s="5">
        <v>3.21</v>
      </c>
      <c r="M10" s="5">
        <v>2.93</v>
      </c>
      <c r="N10" s="2">
        <v>3.92</v>
      </c>
    </row>
    <row r="11" spans="1:14">
      <c r="A11" s="2" t="s">
        <v>14</v>
      </c>
      <c r="B11" s="6">
        <f>B10*73%*4</f>
        <v>8.9352</v>
      </c>
      <c r="C11" s="6">
        <f t="shared" ref="C11:M11" si="0">C10*73%*4</f>
        <v>9.7527999999999988</v>
      </c>
      <c r="D11" s="6">
        <f t="shared" si="0"/>
        <v>11.5924</v>
      </c>
      <c r="E11" s="6">
        <f t="shared" si="0"/>
        <v>12.848000000000001</v>
      </c>
      <c r="F11" s="6">
        <f t="shared" si="0"/>
        <v>14.1328</v>
      </c>
      <c r="G11" s="6">
        <f t="shared" si="0"/>
        <v>12.5268</v>
      </c>
      <c r="H11" s="6">
        <f t="shared" si="0"/>
        <v>13.724</v>
      </c>
      <c r="I11" s="6">
        <f t="shared" si="0"/>
        <v>13.8408</v>
      </c>
      <c r="J11" s="6">
        <f t="shared" si="0"/>
        <v>11.504799999999999</v>
      </c>
      <c r="K11" s="6">
        <f t="shared" si="0"/>
        <v>10.774799999999999</v>
      </c>
      <c r="L11" s="6">
        <f t="shared" si="0"/>
        <v>9.3731999999999989</v>
      </c>
      <c r="M11" s="6">
        <f t="shared" si="0"/>
        <v>8.5556000000000001</v>
      </c>
      <c r="N11" s="2"/>
    </row>
    <row r="12" spans="1:14">
      <c r="A12" s="2" t="s">
        <v>15</v>
      </c>
      <c r="B12" s="7">
        <f>B11*31</f>
        <v>276.99119999999999</v>
      </c>
      <c r="C12" s="7">
        <f>C11*28</f>
        <v>273.07839999999999</v>
      </c>
      <c r="D12" s="7">
        <f>D11*31</f>
        <v>359.36439999999999</v>
      </c>
      <c r="E12" s="7">
        <f>E11*30</f>
        <v>385.44</v>
      </c>
      <c r="F12" s="7">
        <f>F11*31</f>
        <v>438.11680000000001</v>
      </c>
      <c r="G12" s="7">
        <f>G11*30</f>
        <v>375.80399999999997</v>
      </c>
      <c r="H12" s="7">
        <f>H11*31</f>
        <v>425.44400000000002</v>
      </c>
      <c r="I12" s="7">
        <f>I11*31</f>
        <v>429.06479999999999</v>
      </c>
      <c r="J12" s="7">
        <f>J11*30</f>
        <v>345.14400000000001</v>
      </c>
      <c r="K12" s="7">
        <f>K11*31</f>
        <v>334.01879999999994</v>
      </c>
      <c r="L12" s="7">
        <f>L11*30</f>
        <v>281.19599999999997</v>
      </c>
      <c r="M12" s="7">
        <f>M11*31</f>
        <v>265.22359999999998</v>
      </c>
      <c r="N12" s="8">
        <f>SUM(B12:M12)</f>
        <v>4188.8860000000004</v>
      </c>
    </row>
    <row r="14" spans="1:14" ht="13.5" customHeight="1"/>
    <row r="16" spans="1:14">
      <c r="A16" s="9"/>
    </row>
    <row r="20" spans="14:14">
      <c r="N20" s="29"/>
    </row>
    <row r="48" spans="1:8">
      <c r="A48" s="14"/>
      <c r="B48" s="1" t="s">
        <v>34</v>
      </c>
      <c r="H48" s="1" t="s">
        <v>32</v>
      </c>
    </row>
    <row r="49" spans="1:14">
      <c r="A49" s="2" t="s">
        <v>15</v>
      </c>
      <c r="B49" s="3" t="s">
        <v>1</v>
      </c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  <c r="J49" s="3" t="s">
        <v>9</v>
      </c>
      <c r="K49" s="3" t="s">
        <v>10</v>
      </c>
      <c r="L49" s="3" t="s">
        <v>11</v>
      </c>
      <c r="M49" s="3" t="s">
        <v>12</v>
      </c>
      <c r="N49" s="3" t="s">
        <v>13</v>
      </c>
    </row>
    <row r="50" spans="1:14">
      <c r="B50" s="11">
        <f>B12</f>
        <v>276.99119999999999</v>
      </c>
      <c r="C50" s="11">
        <f t="shared" ref="C50:N50" si="1">C12</f>
        <v>273.07839999999999</v>
      </c>
      <c r="D50" s="11">
        <f t="shared" si="1"/>
        <v>359.36439999999999</v>
      </c>
      <c r="E50" s="11">
        <f t="shared" si="1"/>
        <v>385.44</v>
      </c>
      <c r="F50" s="11">
        <f t="shared" si="1"/>
        <v>438.11680000000001</v>
      </c>
      <c r="G50" s="11">
        <f t="shared" si="1"/>
        <v>375.80399999999997</v>
      </c>
      <c r="H50" s="11">
        <f t="shared" si="1"/>
        <v>425.44400000000002</v>
      </c>
      <c r="I50" s="11">
        <f t="shared" si="1"/>
        <v>429.06479999999999</v>
      </c>
      <c r="J50" s="11">
        <f t="shared" si="1"/>
        <v>345.14400000000001</v>
      </c>
      <c r="K50" s="11">
        <f t="shared" si="1"/>
        <v>334.01879999999994</v>
      </c>
      <c r="L50" s="11">
        <f t="shared" si="1"/>
        <v>281.19599999999997</v>
      </c>
      <c r="M50" s="11">
        <f t="shared" si="1"/>
        <v>265.22359999999998</v>
      </c>
      <c r="N50" s="11">
        <f t="shared" si="1"/>
        <v>4188.8860000000004</v>
      </c>
    </row>
    <row r="57" spans="1:14" ht="24" customHeight="1"/>
    <row r="59" spans="1:14" ht="13.5" customHeight="1"/>
    <row r="64" spans="1:14" ht="13.5" customHeight="1"/>
  </sheetData>
  <phoneticPr fontId="1"/>
  <conditionalFormatting sqref="I6">
    <cfRule type="iconSet" priority="2">
      <iconSet iconSet="3Flags">
        <cfvo type="percent" val="0"/>
        <cfvo type="percent" val="33"/>
        <cfvo type="percent" val="67"/>
      </iconSet>
    </cfRule>
  </conditionalFormatting>
  <conditionalFormatting sqref="I7">
    <cfRule type="iconSet" priority="1">
      <iconSet iconSet="3Flags">
        <cfvo type="percent" val="0"/>
        <cfvo type="percent" val="33"/>
        <cfvo type="percent" val="67"/>
      </iconSet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paperSize="9" scale="7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64"/>
  <sheetViews>
    <sheetView topLeftCell="A7" workbookViewId="0">
      <selection activeCell="A24" sqref="A24"/>
    </sheetView>
  </sheetViews>
  <sheetFormatPr defaultColWidth="9" defaultRowHeight="13.2"/>
  <cols>
    <col min="1" max="1" width="13.44140625" style="1" customWidth="1"/>
    <col min="2" max="13" width="9" style="1"/>
    <col min="14" max="14" width="15.44140625" style="1" bestFit="1" customWidth="1"/>
    <col min="15" max="16384" width="9" style="1"/>
  </cols>
  <sheetData>
    <row r="2" spans="1:14" ht="23.4">
      <c r="A2" s="12" t="s">
        <v>28</v>
      </c>
      <c r="N2" s="4">
        <f ca="1">TODAY()</f>
        <v>41088</v>
      </c>
    </row>
    <row r="4" spans="1:14" ht="19.2">
      <c r="B4" s="13"/>
    </row>
    <row r="6" spans="1:14" ht="16.2">
      <c r="A6" s="10" t="s">
        <v>35</v>
      </c>
      <c r="B6" s="10"/>
    </row>
    <row r="7" spans="1:14" ht="24" customHeight="1">
      <c r="A7" s="10"/>
      <c r="B7" s="10" t="s">
        <v>36</v>
      </c>
    </row>
    <row r="9" spans="1:14" ht="13.5" customHeight="1">
      <c r="A9" s="2"/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</row>
    <row r="10" spans="1:14">
      <c r="A10" s="2" t="s">
        <v>0</v>
      </c>
      <c r="B10" s="5">
        <v>3.08</v>
      </c>
      <c r="C10" s="5">
        <v>3.38</v>
      </c>
      <c r="D10" s="5">
        <v>4.17</v>
      </c>
      <c r="E10" s="5">
        <v>4.84</v>
      </c>
      <c r="F10" s="5">
        <v>4.76</v>
      </c>
      <c r="G10" s="5">
        <v>4.2300000000000004</v>
      </c>
      <c r="H10" s="5">
        <v>4.6900000000000004</v>
      </c>
      <c r="I10" s="5">
        <v>5.19</v>
      </c>
      <c r="J10" s="5">
        <v>4.18</v>
      </c>
      <c r="K10" s="5">
        <v>3.94</v>
      </c>
      <c r="L10" s="5">
        <v>3.32</v>
      </c>
      <c r="M10" s="5">
        <v>2.91</v>
      </c>
      <c r="N10" s="2">
        <v>4.04</v>
      </c>
    </row>
    <row r="11" spans="1:14">
      <c r="A11" s="2" t="s">
        <v>14</v>
      </c>
      <c r="B11" s="6">
        <f>B10*73%*3</f>
        <v>6.7452000000000005</v>
      </c>
      <c r="C11" s="6">
        <f t="shared" ref="C11:M11" si="0">C10*73%*3</f>
        <v>7.4022000000000006</v>
      </c>
      <c r="D11" s="6">
        <f t="shared" si="0"/>
        <v>9.132299999999999</v>
      </c>
      <c r="E11" s="6">
        <f t="shared" si="0"/>
        <v>10.599599999999999</v>
      </c>
      <c r="F11" s="6">
        <f t="shared" si="0"/>
        <v>10.424399999999999</v>
      </c>
      <c r="G11" s="6">
        <f t="shared" si="0"/>
        <v>9.2637</v>
      </c>
      <c r="H11" s="6">
        <f t="shared" si="0"/>
        <v>10.271100000000001</v>
      </c>
      <c r="I11" s="6">
        <f t="shared" si="0"/>
        <v>11.366100000000001</v>
      </c>
      <c r="J11" s="6">
        <f t="shared" si="0"/>
        <v>9.1541999999999994</v>
      </c>
      <c r="K11" s="6">
        <f t="shared" si="0"/>
        <v>8.6285999999999987</v>
      </c>
      <c r="L11" s="6">
        <f t="shared" si="0"/>
        <v>7.2707999999999995</v>
      </c>
      <c r="M11" s="6">
        <f t="shared" si="0"/>
        <v>6.3728999999999996</v>
      </c>
      <c r="N11" s="2"/>
    </row>
    <row r="12" spans="1:14">
      <c r="A12" s="2" t="s">
        <v>15</v>
      </c>
      <c r="B12" s="7">
        <f>B11*31</f>
        <v>209.10120000000001</v>
      </c>
      <c r="C12" s="7">
        <f>C11*28</f>
        <v>207.26160000000002</v>
      </c>
      <c r="D12" s="7">
        <f>D11*31</f>
        <v>283.10129999999998</v>
      </c>
      <c r="E12" s="7">
        <f>E11*30</f>
        <v>317.98799999999994</v>
      </c>
      <c r="F12" s="7">
        <f>F11*31</f>
        <v>323.15639999999996</v>
      </c>
      <c r="G12" s="7">
        <f>G11*30</f>
        <v>277.911</v>
      </c>
      <c r="H12" s="7">
        <f>H11*31</f>
        <v>318.40410000000003</v>
      </c>
      <c r="I12" s="7">
        <f>I11*31</f>
        <v>352.34910000000002</v>
      </c>
      <c r="J12" s="7">
        <f>J11*30</f>
        <v>274.62599999999998</v>
      </c>
      <c r="K12" s="7">
        <f>K11*31</f>
        <v>267.48659999999995</v>
      </c>
      <c r="L12" s="7">
        <f>L11*30</f>
        <v>218.124</v>
      </c>
      <c r="M12" s="7">
        <f>M11*31</f>
        <v>197.5599</v>
      </c>
      <c r="N12" s="8">
        <f>SUM(B12:M12)</f>
        <v>3247.0691999999999</v>
      </c>
    </row>
    <row r="14" spans="1:14" ht="13.5" customHeight="1"/>
    <row r="16" spans="1:14">
      <c r="A16" s="9"/>
    </row>
    <row r="48" spans="1:8">
      <c r="A48" s="14"/>
      <c r="B48" s="1" t="s">
        <v>37</v>
      </c>
      <c r="H48" s="1" t="s">
        <v>38</v>
      </c>
    </row>
    <row r="49" spans="1:14">
      <c r="A49" s="2" t="s">
        <v>15</v>
      </c>
      <c r="B49" s="3" t="s">
        <v>1</v>
      </c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  <c r="J49" s="3" t="s">
        <v>9</v>
      </c>
      <c r="K49" s="3" t="s">
        <v>10</v>
      </c>
      <c r="L49" s="3" t="s">
        <v>11</v>
      </c>
      <c r="M49" s="3" t="s">
        <v>12</v>
      </c>
      <c r="N49" s="3" t="s">
        <v>13</v>
      </c>
    </row>
    <row r="50" spans="1:14">
      <c r="B50" s="11">
        <f>B12</f>
        <v>209.10120000000001</v>
      </c>
      <c r="C50" s="11">
        <f t="shared" ref="C50:N50" si="1">C12</f>
        <v>207.26160000000002</v>
      </c>
      <c r="D50" s="11">
        <f t="shared" si="1"/>
        <v>283.10129999999998</v>
      </c>
      <c r="E50" s="11">
        <f t="shared" si="1"/>
        <v>317.98799999999994</v>
      </c>
      <c r="F50" s="11">
        <f t="shared" si="1"/>
        <v>323.15639999999996</v>
      </c>
      <c r="G50" s="11">
        <f t="shared" si="1"/>
        <v>277.911</v>
      </c>
      <c r="H50" s="11">
        <f t="shared" si="1"/>
        <v>318.40410000000003</v>
      </c>
      <c r="I50" s="11">
        <f t="shared" si="1"/>
        <v>352.34910000000002</v>
      </c>
      <c r="J50" s="11">
        <f t="shared" si="1"/>
        <v>274.62599999999998</v>
      </c>
      <c r="K50" s="11">
        <f t="shared" si="1"/>
        <v>267.48659999999995</v>
      </c>
      <c r="L50" s="11">
        <f t="shared" si="1"/>
        <v>218.124</v>
      </c>
      <c r="M50" s="11">
        <f t="shared" si="1"/>
        <v>197.5599</v>
      </c>
      <c r="N50" s="11">
        <f t="shared" si="1"/>
        <v>3247.0691999999999</v>
      </c>
    </row>
    <row r="57" spans="1:14" ht="24" customHeight="1"/>
    <row r="59" spans="1:14" ht="13.5" customHeight="1"/>
    <row r="64" spans="1:14" ht="13.5" customHeight="1"/>
  </sheetData>
  <phoneticPr fontId="1"/>
  <conditionalFormatting sqref="I6">
    <cfRule type="iconSet" priority="2">
      <iconSet iconSet="3Flags">
        <cfvo type="percent" val="0"/>
        <cfvo type="percent" val="33"/>
        <cfvo type="percent" val="67"/>
      </iconSet>
    </cfRule>
  </conditionalFormatting>
  <conditionalFormatting sqref="I7">
    <cfRule type="iconSet" priority="1">
      <iconSet iconSet="3Flags">
        <cfvo type="percent" val="0"/>
        <cfvo type="percent" val="33"/>
        <cfvo type="percent" val="67"/>
      </iconSet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paperSize="9" scale="7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N64"/>
  <sheetViews>
    <sheetView topLeftCell="A40" workbookViewId="0">
      <selection activeCell="A2" sqref="A2:B2"/>
    </sheetView>
  </sheetViews>
  <sheetFormatPr defaultColWidth="9" defaultRowHeight="13.2"/>
  <cols>
    <col min="1" max="1" width="13.44140625" style="1" customWidth="1"/>
    <col min="2" max="13" width="9" style="1"/>
    <col min="14" max="14" width="15.44140625" style="1" bestFit="1" customWidth="1"/>
    <col min="15" max="16384" width="9" style="1"/>
  </cols>
  <sheetData>
    <row r="2" spans="1:14" ht="23.4">
      <c r="A2" s="12"/>
      <c r="N2" s="4">
        <f ca="1">TODAY()</f>
        <v>41088</v>
      </c>
    </row>
    <row r="4" spans="1:14" ht="19.2">
      <c r="B4" s="13"/>
    </row>
    <row r="6" spans="1:14" ht="16.2">
      <c r="A6" s="10" t="s">
        <v>39</v>
      </c>
      <c r="B6" s="10"/>
    </row>
    <row r="7" spans="1:14" ht="24" customHeight="1">
      <c r="A7" s="10"/>
      <c r="B7" s="10" t="s">
        <v>36</v>
      </c>
    </row>
    <row r="9" spans="1:14" ht="13.5" customHeight="1">
      <c r="A9" s="2"/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</row>
    <row r="10" spans="1:14">
      <c r="A10" s="2" t="s">
        <v>0</v>
      </c>
      <c r="B10" s="5">
        <v>3.08</v>
      </c>
      <c r="C10" s="5">
        <v>3.38</v>
      </c>
      <c r="D10" s="5">
        <v>4.17</v>
      </c>
      <c r="E10" s="5">
        <v>4.84</v>
      </c>
      <c r="F10" s="5">
        <v>4.76</v>
      </c>
      <c r="G10" s="5">
        <v>4.2300000000000004</v>
      </c>
      <c r="H10" s="5">
        <v>4.6900000000000004</v>
      </c>
      <c r="I10" s="5">
        <v>5.19</v>
      </c>
      <c r="J10" s="5">
        <v>4.18</v>
      </c>
      <c r="K10" s="5">
        <v>3.94</v>
      </c>
      <c r="L10" s="5">
        <v>3.32</v>
      </c>
      <c r="M10" s="5">
        <v>2.91</v>
      </c>
      <c r="N10" s="2">
        <v>4.04</v>
      </c>
    </row>
    <row r="11" spans="1:14">
      <c r="A11" s="2" t="s">
        <v>14</v>
      </c>
      <c r="B11" s="6">
        <f>B10*73%*4</f>
        <v>8.9936000000000007</v>
      </c>
      <c r="C11" s="6">
        <f t="shared" ref="C11:M11" si="0">C10*73%*4</f>
        <v>9.8696000000000002</v>
      </c>
      <c r="D11" s="6">
        <f t="shared" si="0"/>
        <v>12.176399999999999</v>
      </c>
      <c r="E11" s="6">
        <f t="shared" si="0"/>
        <v>14.1328</v>
      </c>
      <c r="F11" s="6">
        <f t="shared" si="0"/>
        <v>13.899199999999999</v>
      </c>
      <c r="G11" s="6">
        <f t="shared" si="0"/>
        <v>12.351600000000001</v>
      </c>
      <c r="H11" s="6">
        <f t="shared" si="0"/>
        <v>13.694800000000001</v>
      </c>
      <c r="I11" s="6">
        <f t="shared" si="0"/>
        <v>15.154800000000002</v>
      </c>
      <c r="J11" s="6">
        <f t="shared" si="0"/>
        <v>12.205599999999999</v>
      </c>
      <c r="K11" s="6">
        <f t="shared" si="0"/>
        <v>11.504799999999999</v>
      </c>
      <c r="L11" s="6">
        <f t="shared" si="0"/>
        <v>9.6943999999999999</v>
      </c>
      <c r="M11" s="6">
        <f t="shared" si="0"/>
        <v>8.4971999999999994</v>
      </c>
      <c r="N11" s="2"/>
    </row>
    <row r="12" spans="1:14">
      <c r="A12" s="2" t="s">
        <v>15</v>
      </c>
      <c r="B12" s="7">
        <f>B11*31</f>
        <v>278.80160000000001</v>
      </c>
      <c r="C12" s="7">
        <f>C11*28</f>
        <v>276.34879999999998</v>
      </c>
      <c r="D12" s="7">
        <f>D11*31</f>
        <v>377.46839999999997</v>
      </c>
      <c r="E12" s="7">
        <f>E11*30</f>
        <v>423.98399999999998</v>
      </c>
      <c r="F12" s="7">
        <f>F11*31</f>
        <v>430.87519999999995</v>
      </c>
      <c r="G12" s="7">
        <f>G11*30</f>
        <v>370.54800000000006</v>
      </c>
      <c r="H12" s="7">
        <f>H11*31</f>
        <v>424.53880000000004</v>
      </c>
      <c r="I12" s="7">
        <f>I11*31</f>
        <v>469.79880000000003</v>
      </c>
      <c r="J12" s="7">
        <f>J11*30</f>
        <v>366.16799999999995</v>
      </c>
      <c r="K12" s="7">
        <f>K11*31</f>
        <v>356.64879999999999</v>
      </c>
      <c r="L12" s="7">
        <f>L11*30</f>
        <v>290.83199999999999</v>
      </c>
      <c r="M12" s="7">
        <f>M11*31</f>
        <v>263.41319999999996</v>
      </c>
      <c r="N12" s="8">
        <f>SUM(B12:M12)</f>
        <v>4329.4256000000005</v>
      </c>
    </row>
    <row r="14" spans="1:14" ht="13.5" customHeight="1"/>
    <row r="16" spans="1:14">
      <c r="A16" s="9"/>
    </row>
    <row r="20" spans="14:14">
      <c r="N20" s="29"/>
    </row>
    <row r="48" spans="1:8">
      <c r="A48" s="14"/>
      <c r="B48" s="1" t="s">
        <v>40</v>
      </c>
      <c r="H48" s="1" t="s">
        <v>38</v>
      </c>
    </row>
    <row r="49" spans="1:14">
      <c r="A49" s="2" t="s">
        <v>15</v>
      </c>
      <c r="B49" s="3" t="s">
        <v>1</v>
      </c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  <c r="J49" s="3" t="s">
        <v>9</v>
      </c>
      <c r="K49" s="3" t="s">
        <v>10</v>
      </c>
      <c r="L49" s="3" t="s">
        <v>11</v>
      </c>
      <c r="M49" s="3" t="s">
        <v>12</v>
      </c>
      <c r="N49" s="3" t="s">
        <v>13</v>
      </c>
    </row>
    <row r="50" spans="1:14">
      <c r="B50" s="11">
        <f>B12</f>
        <v>278.80160000000001</v>
      </c>
      <c r="C50" s="11">
        <f t="shared" ref="C50:N50" si="1">C12</f>
        <v>276.34879999999998</v>
      </c>
      <c r="D50" s="11">
        <f t="shared" si="1"/>
        <v>377.46839999999997</v>
      </c>
      <c r="E50" s="11">
        <f t="shared" si="1"/>
        <v>423.98399999999998</v>
      </c>
      <c r="F50" s="11">
        <f t="shared" si="1"/>
        <v>430.87519999999995</v>
      </c>
      <c r="G50" s="11">
        <f t="shared" si="1"/>
        <v>370.54800000000006</v>
      </c>
      <c r="H50" s="11">
        <f t="shared" si="1"/>
        <v>424.53880000000004</v>
      </c>
      <c r="I50" s="11">
        <f t="shared" si="1"/>
        <v>469.79880000000003</v>
      </c>
      <c r="J50" s="11">
        <f t="shared" si="1"/>
        <v>366.16799999999995</v>
      </c>
      <c r="K50" s="11">
        <f t="shared" si="1"/>
        <v>356.64879999999999</v>
      </c>
      <c r="L50" s="11">
        <f t="shared" si="1"/>
        <v>290.83199999999999</v>
      </c>
      <c r="M50" s="11">
        <f t="shared" si="1"/>
        <v>263.41319999999996</v>
      </c>
      <c r="N50" s="11">
        <f t="shared" si="1"/>
        <v>4329.4256000000005</v>
      </c>
    </row>
    <row r="57" spans="1:14" ht="24" customHeight="1"/>
    <row r="59" spans="1:14" ht="13.5" customHeight="1"/>
    <row r="64" spans="1:14" ht="13.5" customHeight="1"/>
  </sheetData>
  <phoneticPr fontId="1"/>
  <conditionalFormatting sqref="I6">
    <cfRule type="iconSet" priority="2">
      <iconSet iconSet="3Flags">
        <cfvo type="percent" val="0"/>
        <cfvo type="percent" val="33"/>
        <cfvo type="percent" val="67"/>
      </iconSet>
    </cfRule>
  </conditionalFormatting>
  <conditionalFormatting sqref="I7">
    <cfRule type="iconSet" priority="1">
      <iconSet iconSet="3Flags">
        <cfvo type="percent" val="0"/>
        <cfvo type="percent" val="33"/>
        <cfvo type="percent" val="67"/>
      </iconSet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paperSize="9" scale="7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AG28"/>
  <sheetViews>
    <sheetView workbookViewId="0">
      <selection activeCell="AC19" sqref="AC19"/>
    </sheetView>
  </sheetViews>
  <sheetFormatPr defaultRowHeight="13.2"/>
  <cols>
    <col min="4" max="4" width="19.88671875" bestFit="1" customWidth="1"/>
    <col min="12" max="12" width="19.88671875" bestFit="1" customWidth="1"/>
    <col min="21" max="21" width="19.88671875" bestFit="1" customWidth="1"/>
    <col min="24" max="24" width="14.33203125" customWidth="1"/>
    <col min="25" max="25" width="4.77734375" customWidth="1"/>
    <col min="26" max="26" width="3.88671875" customWidth="1"/>
    <col min="29" max="29" width="19.88671875" bestFit="1" customWidth="1"/>
    <col min="32" max="32" width="22.77734375" customWidth="1"/>
  </cols>
  <sheetData>
    <row r="3" spans="1:33" ht="30">
      <c r="A3" s="1"/>
      <c r="B3" s="26" t="s">
        <v>16</v>
      </c>
      <c r="C3" s="1"/>
      <c r="D3" s="1"/>
      <c r="E3" s="1"/>
      <c r="F3" s="1"/>
      <c r="G3" s="1"/>
      <c r="H3" s="1"/>
      <c r="I3" s="1"/>
      <c r="J3" s="26" t="s">
        <v>16</v>
      </c>
      <c r="K3" s="1"/>
      <c r="L3" s="1"/>
      <c r="M3" s="1"/>
      <c r="N3" s="1"/>
      <c r="O3" s="1"/>
      <c r="P3" s="1"/>
      <c r="R3" s="1"/>
      <c r="S3" s="26" t="s">
        <v>16</v>
      </c>
      <c r="T3" s="1"/>
      <c r="U3" s="1"/>
      <c r="V3" s="1"/>
      <c r="W3" s="1"/>
      <c r="X3" s="1"/>
      <c r="Y3" s="1"/>
      <c r="Z3" s="1"/>
      <c r="AA3" s="26" t="s">
        <v>16</v>
      </c>
      <c r="AB3" s="1"/>
      <c r="AC3" s="1"/>
      <c r="AD3" s="1"/>
      <c r="AE3" s="1"/>
      <c r="AF3" s="1"/>
      <c r="AG3" s="1"/>
    </row>
    <row r="4" spans="1:33" ht="30">
      <c r="A4" s="1"/>
      <c r="B4" s="26"/>
      <c r="C4" s="1"/>
      <c r="D4" s="1"/>
      <c r="E4" s="1"/>
      <c r="F4" s="1"/>
      <c r="G4" s="1"/>
      <c r="H4" s="1"/>
      <c r="I4" s="1"/>
      <c r="J4" s="26"/>
      <c r="K4" s="1"/>
      <c r="L4" s="1"/>
      <c r="M4" s="1"/>
      <c r="N4" s="1"/>
      <c r="O4" s="1"/>
      <c r="P4" s="1"/>
      <c r="R4" s="1"/>
      <c r="S4" s="26"/>
      <c r="T4" s="1"/>
      <c r="U4" s="1"/>
      <c r="V4" s="1"/>
      <c r="W4" s="1"/>
      <c r="X4" s="1"/>
      <c r="Y4" s="1"/>
      <c r="Z4" s="1"/>
      <c r="AA4" s="26"/>
      <c r="AB4" s="1"/>
      <c r="AC4" s="1"/>
      <c r="AD4" s="1"/>
      <c r="AE4" s="1"/>
      <c r="AF4" s="1"/>
      <c r="AG4" s="1"/>
    </row>
    <row r="5" spans="1:3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3.4">
      <c r="A6" s="1"/>
      <c r="B6" s="15" t="s">
        <v>41</v>
      </c>
      <c r="C6" s="16">
        <v>3</v>
      </c>
      <c r="D6" s="16" t="s">
        <v>25</v>
      </c>
      <c r="E6" s="1"/>
      <c r="F6" s="1" t="s">
        <v>17</v>
      </c>
      <c r="G6" s="1"/>
      <c r="H6" s="1"/>
      <c r="I6" s="1"/>
      <c r="J6" s="15" t="s">
        <v>41</v>
      </c>
      <c r="K6" s="16">
        <v>4</v>
      </c>
      <c r="L6" s="16" t="s">
        <v>25</v>
      </c>
      <c r="M6" s="1"/>
      <c r="N6" s="1" t="s">
        <v>17</v>
      </c>
      <c r="O6" s="1"/>
      <c r="P6" s="1"/>
      <c r="R6" s="1"/>
      <c r="S6" s="15" t="s">
        <v>42</v>
      </c>
      <c r="T6" s="16">
        <v>3</v>
      </c>
      <c r="U6" s="16" t="s">
        <v>25</v>
      </c>
      <c r="V6" s="1"/>
      <c r="W6" s="1" t="s">
        <v>17</v>
      </c>
      <c r="X6" s="1"/>
      <c r="Y6" s="1"/>
      <c r="Z6" s="1"/>
      <c r="AA6" s="15" t="s">
        <v>41</v>
      </c>
      <c r="AB6" s="16">
        <v>4</v>
      </c>
      <c r="AC6" s="16" t="s">
        <v>25</v>
      </c>
      <c r="AD6" s="1"/>
      <c r="AE6" s="1" t="s">
        <v>17</v>
      </c>
      <c r="AF6" s="1"/>
      <c r="AG6" s="1"/>
    </row>
    <row r="7" spans="1:33" ht="23.4">
      <c r="A7" s="1"/>
      <c r="B7" s="15"/>
      <c r="C7" s="16"/>
      <c r="D7" s="16"/>
      <c r="E7" s="1"/>
      <c r="F7" s="1"/>
      <c r="G7" s="1"/>
      <c r="H7" s="1"/>
      <c r="I7" s="1"/>
      <c r="J7" s="15"/>
      <c r="K7" s="16"/>
      <c r="L7" s="16"/>
      <c r="M7" s="1"/>
      <c r="N7" s="1"/>
      <c r="O7" s="1"/>
      <c r="P7" s="1"/>
      <c r="R7" s="1"/>
      <c r="S7" s="15"/>
      <c r="T7" s="16"/>
      <c r="U7" s="16"/>
      <c r="V7" s="1"/>
      <c r="W7" s="1"/>
      <c r="X7" s="1"/>
      <c r="Y7" s="1"/>
      <c r="Z7" s="1"/>
      <c r="AA7" s="15"/>
      <c r="AB7" s="16"/>
      <c r="AC7" s="16"/>
      <c r="AD7" s="1"/>
      <c r="AE7" s="1"/>
      <c r="AF7" s="1"/>
      <c r="AG7" s="1"/>
    </row>
    <row r="8" spans="1:33" ht="23.4">
      <c r="A8" s="1"/>
      <c r="B8" s="15"/>
      <c r="C8" s="16"/>
      <c r="D8" s="16"/>
      <c r="E8" s="1"/>
      <c r="F8" s="1"/>
      <c r="G8" s="1"/>
      <c r="H8" s="1"/>
      <c r="I8" s="1"/>
      <c r="J8" s="15"/>
      <c r="K8" s="16"/>
      <c r="L8" s="16"/>
      <c r="M8" s="1"/>
      <c r="N8" s="1"/>
      <c r="O8" s="1"/>
      <c r="P8" s="1"/>
      <c r="R8" s="1"/>
      <c r="S8" s="15"/>
      <c r="T8" s="16"/>
      <c r="U8" s="16"/>
      <c r="V8" s="1"/>
      <c r="W8" s="1"/>
      <c r="X8" s="1"/>
      <c r="Y8" s="1"/>
      <c r="Z8" s="1"/>
      <c r="AA8" s="15"/>
      <c r="AB8" s="16"/>
      <c r="AC8" s="16"/>
      <c r="AD8" s="1"/>
      <c r="AE8" s="1"/>
      <c r="AF8" s="1"/>
      <c r="AG8" s="1"/>
    </row>
    <row r="9" spans="1:3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1">
      <c r="A11" s="1"/>
      <c r="B11" s="25" t="s">
        <v>18</v>
      </c>
      <c r="C11" s="1"/>
      <c r="D11" s="1"/>
      <c r="E11" s="1"/>
      <c r="F11" s="1"/>
      <c r="G11" s="1"/>
      <c r="H11" s="1"/>
      <c r="I11" s="1"/>
      <c r="J11" s="25" t="s">
        <v>18</v>
      </c>
      <c r="K11" s="1"/>
      <c r="L11" s="1"/>
      <c r="M11" s="1"/>
      <c r="N11" s="1"/>
      <c r="O11" s="1"/>
      <c r="P11" s="1"/>
      <c r="R11" s="1"/>
      <c r="S11" s="25" t="s">
        <v>18</v>
      </c>
      <c r="T11" s="1"/>
      <c r="U11" s="1"/>
      <c r="V11" s="1"/>
      <c r="W11" s="1"/>
      <c r="X11" s="1"/>
      <c r="Y11" s="1"/>
      <c r="Z11" s="1"/>
      <c r="AA11" s="25" t="s">
        <v>18</v>
      </c>
      <c r="AB11" s="1"/>
      <c r="AC11" s="1"/>
      <c r="AD11" s="1"/>
      <c r="AE11" s="1"/>
      <c r="AF11" s="1"/>
      <c r="AG11" s="1"/>
    </row>
    <row r="12" spans="1:33" ht="23.4">
      <c r="A12" s="1"/>
      <c r="C12" s="17"/>
      <c r="D12" s="18">
        <f>0.227*大阪市3kW!N12</f>
        <v>713.1578414999999</v>
      </c>
      <c r="E12" s="31" t="s">
        <v>19</v>
      </c>
      <c r="F12" s="31"/>
      <c r="G12" s="17"/>
      <c r="H12" s="17"/>
      <c r="I12" s="1"/>
      <c r="K12" s="17"/>
      <c r="L12" s="18">
        <f>0.227*大阪市4kW!N12</f>
        <v>950.8771220000001</v>
      </c>
      <c r="M12" s="31" t="s">
        <v>19</v>
      </c>
      <c r="N12" s="31"/>
      <c r="O12" s="17"/>
      <c r="P12" s="17"/>
      <c r="R12" s="1"/>
      <c r="T12" s="17"/>
      <c r="U12" s="18">
        <f>0.227*堺市3kW!N12</f>
        <v>737.08470839999995</v>
      </c>
      <c r="V12" s="31" t="s">
        <v>19</v>
      </c>
      <c r="W12" s="31"/>
      <c r="X12" s="17"/>
      <c r="Y12" s="17"/>
      <c r="Z12" s="1"/>
      <c r="AB12" s="17"/>
      <c r="AC12" s="18">
        <f>0.227*堺市4kW!N12</f>
        <v>982.77961120000009</v>
      </c>
      <c r="AD12" s="31" t="s">
        <v>19</v>
      </c>
      <c r="AE12" s="31"/>
      <c r="AF12" s="17"/>
      <c r="AG12" s="17"/>
    </row>
    <row r="13" spans="1:33">
      <c r="A13" s="1"/>
      <c r="B13" s="19"/>
      <c r="C13" s="19"/>
      <c r="D13" s="32"/>
      <c r="E13" s="32"/>
      <c r="F13" s="1"/>
      <c r="G13" s="1"/>
      <c r="H13" s="1"/>
      <c r="I13" s="1"/>
      <c r="J13" s="28"/>
      <c r="K13" s="28"/>
      <c r="L13" s="32"/>
      <c r="M13" s="32"/>
      <c r="N13" s="1"/>
      <c r="O13" s="1"/>
      <c r="P13" s="1"/>
      <c r="R13" s="1"/>
      <c r="S13" s="28"/>
      <c r="T13" s="28"/>
      <c r="U13" s="32"/>
      <c r="V13" s="32"/>
      <c r="W13" s="1"/>
      <c r="X13" s="1"/>
      <c r="Y13" s="1"/>
      <c r="Z13" s="1"/>
      <c r="AA13" s="28"/>
      <c r="AB13" s="28"/>
      <c r="AC13" s="32"/>
      <c r="AD13" s="32"/>
      <c r="AE13" s="1"/>
      <c r="AF13" s="1"/>
      <c r="AG13" s="1"/>
    </row>
    <row r="14" spans="1:33">
      <c r="A14" s="1"/>
      <c r="B14" s="33" t="s">
        <v>20</v>
      </c>
      <c r="C14" s="33"/>
      <c r="D14" s="33"/>
      <c r="E14" s="33"/>
      <c r="F14" s="33"/>
      <c r="G14" s="33"/>
      <c r="H14" s="33"/>
      <c r="I14" s="33"/>
      <c r="R14" s="1"/>
      <c r="S14" s="33" t="s">
        <v>20</v>
      </c>
      <c r="T14" s="33"/>
      <c r="U14" s="33"/>
      <c r="V14" s="33"/>
      <c r="W14" s="33"/>
      <c r="X14" s="33"/>
      <c r="Y14" s="33"/>
      <c r="Z14" s="33"/>
    </row>
    <row r="15" spans="1:3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21">
      <c r="A18" s="1"/>
      <c r="B18" s="25" t="s">
        <v>26</v>
      </c>
      <c r="C18" s="1"/>
      <c r="D18" s="1"/>
      <c r="E18" s="1"/>
      <c r="F18" s="1"/>
      <c r="G18" s="1"/>
      <c r="H18" s="1"/>
      <c r="I18" s="1"/>
      <c r="J18" s="25" t="s">
        <v>26</v>
      </c>
      <c r="K18" s="1"/>
      <c r="L18" s="1"/>
      <c r="M18" s="1"/>
      <c r="N18" s="1"/>
      <c r="O18" s="1"/>
      <c r="P18" s="1"/>
      <c r="R18" s="1"/>
      <c r="S18" s="25" t="s">
        <v>26</v>
      </c>
      <c r="T18" s="1"/>
      <c r="U18" s="1"/>
      <c r="V18" s="1"/>
      <c r="W18" s="1"/>
      <c r="X18" s="1"/>
      <c r="Y18" s="1"/>
      <c r="Z18" s="1"/>
      <c r="AA18" s="25" t="s">
        <v>26</v>
      </c>
      <c r="AB18" s="1"/>
      <c r="AC18" s="1"/>
      <c r="AD18" s="1"/>
      <c r="AE18" s="1"/>
      <c r="AF18" s="1"/>
      <c r="AG18" s="1"/>
    </row>
    <row r="19" spans="1:33" ht="23.4">
      <c r="A19" s="1"/>
      <c r="C19" s="17"/>
      <c r="D19" s="20">
        <f>0.3145*大阪市3kW!N12</f>
        <v>988.05348524999977</v>
      </c>
      <c r="E19" s="21" t="s">
        <v>21</v>
      </c>
      <c r="F19" s="22"/>
      <c r="G19" s="17"/>
      <c r="H19" s="17"/>
      <c r="I19" s="1"/>
      <c r="K19" s="17"/>
      <c r="L19" s="20">
        <f>0.3145*大阪市4kW!N12</f>
        <v>1317.4046470000001</v>
      </c>
      <c r="M19" s="21" t="s">
        <v>21</v>
      </c>
      <c r="N19" s="22"/>
      <c r="O19" s="17"/>
      <c r="P19" s="17"/>
      <c r="R19" s="1"/>
      <c r="T19" s="17"/>
      <c r="U19" s="20">
        <f>0.3145*堺市3kW!N12</f>
        <v>1021.2032634</v>
      </c>
      <c r="V19" s="21" t="s">
        <v>21</v>
      </c>
      <c r="W19" s="22"/>
      <c r="X19" s="17"/>
      <c r="Y19" s="17"/>
      <c r="Z19" s="1"/>
      <c r="AB19" s="17"/>
      <c r="AC19" s="20">
        <f>0.3145*堺市4kW!N12</f>
        <v>1361.6043512000001</v>
      </c>
      <c r="AD19" s="21" t="s">
        <v>21</v>
      </c>
      <c r="AE19" s="22"/>
      <c r="AF19" s="17"/>
      <c r="AG19" s="17"/>
    </row>
    <row r="20" spans="1:33">
      <c r="A20" s="1"/>
      <c r="B20" s="19"/>
      <c r="C20" s="19"/>
      <c r="D20" s="32"/>
      <c r="E20" s="32"/>
      <c r="F20" s="1"/>
      <c r="G20" s="1"/>
      <c r="H20" s="1"/>
      <c r="I20" s="1"/>
      <c r="J20" s="28"/>
      <c r="K20" s="28"/>
      <c r="L20" s="32"/>
      <c r="M20" s="32"/>
      <c r="N20" s="1"/>
      <c r="O20" s="1"/>
      <c r="P20" s="1"/>
      <c r="R20" s="1"/>
      <c r="S20" s="28"/>
      <c r="T20" s="28"/>
      <c r="U20" s="32"/>
      <c r="V20" s="32"/>
      <c r="W20" s="1"/>
      <c r="X20" s="1"/>
      <c r="Y20" s="1"/>
      <c r="Z20" s="1"/>
      <c r="AA20" s="28"/>
      <c r="AB20" s="28"/>
      <c r="AC20" s="32"/>
      <c r="AD20" s="32"/>
      <c r="AE20" s="1"/>
      <c r="AF20" s="1"/>
      <c r="AG20" s="1"/>
    </row>
    <row r="21" spans="1:33">
      <c r="A21" s="1"/>
      <c r="B21" s="34" t="s">
        <v>22</v>
      </c>
      <c r="C21" s="34"/>
      <c r="D21" s="34"/>
      <c r="E21" s="34"/>
      <c r="F21" s="34"/>
      <c r="G21" s="34"/>
      <c r="H21" s="34"/>
      <c r="I21" s="34"/>
      <c r="R21" s="1"/>
      <c r="S21" s="34" t="s">
        <v>22</v>
      </c>
      <c r="T21" s="34"/>
      <c r="U21" s="34"/>
      <c r="V21" s="34"/>
      <c r="W21" s="34"/>
      <c r="X21" s="34"/>
      <c r="Y21" s="34"/>
      <c r="Z21" s="34"/>
    </row>
    <row r="22" spans="1:3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1">
      <c r="A25" s="1"/>
      <c r="B25" s="27" t="s">
        <v>27</v>
      </c>
      <c r="C25" s="1"/>
      <c r="D25" s="1"/>
      <c r="E25" s="1"/>
      <c r="F25" s="1"/>
      <c r="G25" s="1"/>
      <c r="H25" s="1"/>
      <c r="I25" s="1"/>
      <c r="J25" s="27" t="s">
        <v>27</v>
      </c>
      <c r="K25" s="1"/>
      <c r="L25" s="1"/>
      <c r="M25" s="1"/>
      <c r="N25" s="1"/>
      <c r="O25" s="1"/>
      <c r="P25" s="1"/>
      <c r="R25" s="1"/>
      <c r="S25" s="27" t="s">
        <v>27</v>
      </c>
      <c r="T25" s="1"/>
      <c r="U25" s="1"/>
      <c r="V25" s="1"/>
      <c r="W25" s="1"/>
      <c r="X25" s="1"/>
      <c r="Y25" s="1"/>
      <c r="Z25" s="1"/>
      <c r="AA25" s="27" t="s">
        <v>27</v>
      </c>
      <c r="AB25" s="1"/>
      <c r="AC25" s="1"/>
      <c r="AD25" s="1"/>
      <c r="AE25" s="1"/>
      <c r="AF25" s="1"/>
      <c r="AG25" s="1"/>
    </row>
    <row r="26" spans="1:33" ht="23.4">
      <c r="A26" s="1"/>
      <c r="B26" s="1"/>
      <c r="C26" s="1"/>
      <c r="D26" s="23">
        <f>D19*(12/44)/0.0974</f>
        <v>2766.6235353276079</v>
      </c>
      <c r="E26" s="24" t="s">
        <v>23</v>
      </c>
      <c r="F26" s="24"/>
      <c r="G26" s="1"/>
      <c r="H26" s="1"/>
      <c r="I26" s="1"/>
      <c r="J26" s="1"/>
      <c r="K26" s="1"/>
      <c r="L26" s="23">
        <f>L19*(12/44)/0.0974</f>
        <v>3688.8313804368113</v>
      </c>
      <c r="M26" s="24" t="s">
        <v>23</v>
      </c>
      <c r="N26" s="24"/>
      <c r="O26" s="1"/>
      <c r="P26" s="1"/>
      <c r="R26" s="1"/>
      <c r="S26" s="1"/>
      <c r="T26" s="1"/>
      <c r="U26" s="23">
        <f>U19*(12/44)/0.0974</f>
        <v>2859.4453893970503</v>
      </c>
      <c r="V26" s="24" t="s">
        <v>23</v>
      </c>
      <c r="W26" s="24"/>
      <c r="X26" s="1"/>
      <c r="Y26" s="1"/>
      <c r="Z26" s="1"/>
      <c r="AA26" s="1"/>
      <c r="AB26" s="1"/>
      <c r="AC26" s="23">
        <f>AC19*(12/44)/0.0974</f>
        <v>3812.5938525294009</v>
      </c>
      <c r="AD26" s="24" t="s">
        <v>23</v>
      </c>
      <c r="AE26" s="24"/>
      <c r="AF26" s="1"/>
      <c r="AG26" s="1"/>
    </row>
    <row r="27" spans="1:3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34.5" customHeight="1">
      <c r="A28" s="1"/>
      <c r="B28" s="30" t="s">
        <v>24</v>
      </c>
      <c r="C28" s="30"/>
      <c r="D28" s="30"/>
      <c r="E28" s="30"/>
      <c r="F28" s="30"/>
      <c r="G28" s="30"/>
      <c r="H28" s="1"/>
      <c r="I28" s="1"/>
      <c r="J28" s="30" t="s">
        <v>24</v>
      </c>
      <c r="K28" s="30"/>
      <c r="L28" s="30"/>
      <c r="M28" s="30"/>
      <c r="N28" s="30"/>
      <c r="O28" s="30"/>
      <c r="P28" s="1"/>
      <c r="R28" s="1"/>
      <c r="S28" s="30" t="s">
        <v>24</v>
      </c>
      <c r="T28" s="30"/>
      <c r="U28" s="30"/>
      <c r="V28" s="30"/>
      <c r="W28" s="30"/>
      <c r="X28" s="30"/>
      <c r="Y28" s="1"/>
      <c r="Z28" s="1"/>
      <c r="AA28" s="30" t="s">
        <v>24</v>
      </c>
      <c r="AB28" s="30"/>
      <c r="AC28" s="30"/>
      <c r="AD28" s="30"/>
      <c r="AE28" s="30"/>
      <c r="AF28" s="30"/>
      <c r="AG28" s="1"/>
    </row>
  </sheetData>
  <mergeCells count="20">
    <mergeCell ref="B28:G28"/>
    <mergeCell ref="E12:F12"/>
    <mergeCell ref="D13:E13"/>
    <mergeCell ref="B14:I14"/>
    <mergeCell ref="D20:E20"/>
    <mergeCell ref="B21:I21"/>
    <mergeCell ref="M12:N12"/>
    <mergeCell ref="L13:M13"/>
    <mergeCell ref="L20:M20"/>
    <mergeCell ref="J28:O28"/>
    <mergeCell ref="V12:W12"/>
    <mergeCell ref="S21:Z21"/>
    <mergeCell ref="S28:X28"/>
    <mergeCell ref="AA28:AF28"/>
    <mergeCell ref="AD12:AE12"/>
    <mergeCell ref="U13:V13"/>
    <mergeCell ref="AC13:AD13"/>
    <mergeCell ref="S14:Z14"/>
    <mergeCell ref="U20:V20"/>
    <mergeCell ref="AC20:AD20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大阪市3kW</vt:lpstr>
      <vt:lpstr>大阪市4kW</vt:lpstr>
      <vt:lpstr>堺市3kW</vt:lpstr>
      <vt:lpstr>堺市4kW</vt:lpstr>
      <vt:lpstr>環境</vt:lpstr>
      <vt:lpstr>堺市3kW!Print_Area</vt:lpstr>
      <vt:lpstr>大阪市3kW!Print_Area</vt:lpstr>
      <vt:lpstr>大阪市4kW!Print_Area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</dc:creator>
  <cp:lastModifiedBy>taiyoriki</cp:lastModifiedBy>
  <cp:lastPrinted>2011-10-17T23:49:44Z</cp:lastPrinted>
  <dcterms:created xsi:type="dcterms:W3CDTF">2010-07-02T04:33:57Z</dcterms:created>
  <dcterms:modified xsi:type="dcterms:W3CDTF">2012-06-28T00:44:06Z</dcterms:modified>
</cp:coreProperties>
</file>